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Preços'!$A$13:$G$30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2" i="1"/>
  <c r="G23" i="1"/>
  <c r="G16" i="1" l="1"/>
  <c r="G17" i="1"/>
  <c r="G18" i="1"/>
  <c r="G19" i="1"/>
  <c r="G20" i="1"/>
  <c r="G15" i="1" l="1"/>
  <c r="F25" i="1" s="1"/>
  <c r="A5" i="1" l="1"/>
  <c r="A4" i="1"/>
  <c r="A3" i="1"/>
  <c r="E8" i="1" l="1"/>
  <c r="A6" i="1"/>
  <c r="A29" i="1"/>
  <c r="A30" i="1"/>
  <c r="A28" i="1"/>
  <c r="A27" i="1"/>
  <c r="A8" i="1"/>
  <c r="A7" i="1"/>
</calcChain>
</file>

<file path=xl/sharedStrings.xml><?xml version="1.0" encoding="utf-8"?>
<sst xmlns="http://schemas.openxmlformats.org/spreadsheetml/2006/main" count="70" uniqueCount="58">
  <si>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</si>
  <si>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</si>
  <si>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</si>
  <si>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</si>
  <si>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</si>
  <si>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</si>
  <si>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</si>
  <si>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</si>
  <si>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</si>
  <si>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</si>
  <si>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</si>
  <si>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</si>
  <si>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</si>
  <si>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</si>
  <si>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</si>
  <si>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</si>
  <si>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</si>
  <si>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</si>
  <si>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</si>
  <si>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</si>
  <si>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</si>
  <si>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</si>
  <si>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</si>
  <si>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</si>
  <si>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</si>
  <si>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</si>
  <si>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</si>
  <si>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</si>
  <si>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</si>
  <si>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</si>
  <si>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</si>
  <si>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</si>
  <si>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</si>
  <si>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</si>
  <si>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</si>
  <si>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</si>
  <si>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</si>
  <si>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</si>
  <si>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 xml:space="preserve">MENOR PREÇO </t>
  </si>
  <si>
    <t>Homologação: __/__/2025</t>
  </si>
  <si>
    <t>Previsão Publicação: __/__/2025</t>
  </si>
  <si>
    <t>Lâmpada led Potência: 30W- Tipo de Soquete: E27- Tensão Elétrica: Bivolt- Cor da Luz: Branco- Efeito de Iluminação: Luz Fria- Temperatura da Cor (K): 6500K- IRC : 80- Sensação da Cor: Luz Clean- Consumo de Energia (K/H): 28- Índice de Proteção (IP): IP 20- Durabilidade da Lâmpada: 25.000 horas- Ângulo: 360</t>
  </si>
  <si>
    <t xml:space="preserve">Luminoso: 40.000 Lúmens branco frio 6500k Luminária Pública Led 200w- Potência: 4000k - Voltagem: bivolt automático (85 - 265v) – Bocal E40. </t>
  </si>
  <si>
    <t xml:space="preserve">Fita isolante antichama 19mm*20m  </t>
  </si>
  <si>
    <t>Lampada Led 50w E40 A125 Autovolt 6500k Branca Fria</t>
  </si>
  <si>
    <t>Relé Fotoelétrico sem Base com Janela RM-10, QR-54. Ficha técnica: Tensão: Bivolt. Potência: 1220VA / 1000W.Frequência: 50/60Hz. Com janela</t>
  </si>
  <si>
    <t>Luminária Pública 50W Pétala de Led para Postes Bivolt Branco Frio; Potência: 50W; Temperatura da Luz: Branco Frio (6000k - 6500k); Material: Liga de Alumínio; Voltagem: Bivolt (AC 110v - 220v); Frequência: 50/60Hz; Ângulo de iluminação: 125º; Índice de Proteção: IP66 (Ideal para áreas externas); Dimensões do produto: 35cm/15cm/8cm; Peso do produto: 1,4Kg; Dimensões da embalagem: 53cmX25cmX5cm; Peso da embalagem: 1 Kg; Diâmetro do Bocal: 4,5cm</t>
  </si>
  <si>
    <t>Luminária Publica Pétala LED 200W Para Poste De Rua, Branco Frio 6500k</t>
  </si>
  <si>
    <t>DISPENSA ELETRÔNICA Nº 032/2025</t>
  </si>
  <si>
    <t>PROCESSO ADMINISTRATIVO N° 1401/2025 de 20/03/2025</t>
  </si>
  <si>
    <t xml:space="preserve">AQUISIÇÃO DE MATERIAIS, FERRAMENTAS E EQUIPAMENTOS PARA O SETOR DE ILUMINAÇÃO </t>
  </si>
  <si>
    <t>PERÍODO DE PROPOSTAS: de 14/04/2025 até 24/04/2025 às 08:00hs</t>
  </si>
  <si>
    <t>PERÍODO DE LANCES: 24/04/2025 as 08:00 hs até 24/04/2025 as 14:00 hs</t>
  </si>
  <si>
    <t xml:space="preserve">Secretaria de Obras </t>
  </si>
  <si>
    <t>1601 15 452 0016 2.044 33903000000 170400000000</t>
  </si>
  <si>
    <t>Conector de derivação perfurante. Descrição: O condutor principal pode ser de bitola 10mm² a 70mm² e derivação de bitola 1,50mm² a 10mm²; Fabricado com polímeros de alta resistência mecânica, contatos dentados em liga de cobre estanhado de alta condutividade elétrica, parafuso e arruela lisa em aço zincado eletrolítico e porca limitadora de torque em alumínio de alta resistência mecânica; Superfície externa lisa, isenta de rebarbas, rachaduras impurezas ou porosidades</t>
  </si>
  <si>
    <t>Luminária De Poste Led Solar 60w Com Controle Remoto; Especificação; Potência: 60W; Material da tampa: ABS; Fonte de luz: LED; Material de sombra clara: PC; Grau de proteção: IP65 (à prova de poeira e protegido contra jatos de água); Fluxo luminoso : 4800 lúmens; Eficiência luminosa: 80lm/w; Espaço iluminado: 80m; Tempo de iluminação: aproximadamente 12 horas; Tempo de carregamento: 6-8 horas; Painel solar material: polissilício (pequenos cristais); Bateria de lítio: 7.4V 8000mAh; Método de indução: controle de luz + indução do corpo humano; Dimensões luminária: 50 (A) x 24 (L) cm; Dimensões painel: 15,5 (A) X 46 (L) cm; Peso: 2500g; Ideal para postes de 4 a 6 metros Diâmetro da base de encaixe: 5 cm; Cor: cinza</t>
  </si>
  <si>
    <t>O pagamento do objeto de que trata a DISPENSA ELETRÔNICA 032/2025, e consequente contrato serão efetuados pela Tesouraria da PMS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</si>
</sst>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2867/2024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1"/>
  <sheetViews>
    <sheetView tabSelected="1" topLeftCell="A10" zoomScale="130" zoomScaleNormal="130" zoomScaleSheetLayoutView="100" workbookViewId="0">
      <selection activeCell="I17" sqref="I17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032/2025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14/04/2025 até 24/04/2025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24/04/2025 as 08:00 hs até 24/04/2025 as 14:00 hs</v>
      </c>
      <c r="B5" s="70"/>
      <c r="C5" s="70"/>
      <c r="D5" s="70"/>
      <c r="E5" s="70"/>
      <c r="F5" s="70"/>
      <c r="G5" s="70"/>
    </row>
    <row r="6" spans="1:11" ht="12.25" customHeight="1" x14ac:dyDescent="0.2">
      <c r="A6" s="73" t="str">
        <f>Dados!B3</f>
        <v xml:space="preserve">AQUISIÇÃO DE MATERIAIS, FERRAMENTAS E EQUIPAMENTOS PARA O SETOR DE ILUMINAÇÃO 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1401/2025 de 20/03/2025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 xml:space="preserve">MENOR PREÇO </v>
      </c>
      <c r="B8" s="47"/>
      <c r="C8" s="70" t="s">
        <v>27</v>
      </c>
      <c r="D8" s="70"/>
      <c r="E8" s="71">
        <f>Dados!B9</f>
        <v>24317.8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43.5" x14ac:dyDescent="0.2">
      <c r="A15" s="59">
        <v>1</v>
      </c>
      <c r="B15" s="61" t="s">
        <v>41</v>
      </c>
      <c r="C15" s="30" t="s">
        <v>4</v>
      </c>
      <c r="D15" s="44">
        <v>100</v>
      </c>
      <c r="E15" s="46">
        <v>21.67</v>
      </c>
      <c r="F15" s="56"/>
      <c r="G15" s="31" t="str">
        <f>IF(F15="","",IF(ISTEXT(F15),"NC",F15*D15))</f>
        <v/>
      </c>
      <c r="H15" s="36"/>
      <c r="K15" s="7"/>
    </row>
    <row r="16" spans="1:11" s="8" customFormat="1" ht="21.75" x14ac:dyDescent="0.2">
      <c r="A16" s="59">
        <v>2</v>
      </c>
      <c r="B16" s="61" t="s">
        <v>42</v>
      </c>
      <c r="C16" s="30" t="s">
        <v>4</v>
      </c>
      <c r="D16" s="44">
        <v>20</v>
      </c>
      <c r="E16" s="46">
        <v>275.20999999999998</v>
      </c>
      <c r="F16" s="56"/>
      <c r="G16" s="31" t="str">
        <f t="shared" ref="G16:G20" si="0">IF(F16="","",IF(ISTEXT(F16),"NC",F16*D16))</f>
        <v/>
      </c>
      <c r="H16" s="36"/>
      <c r="K16" s="7"/>
    </row>
    <row r="17" spans="1:11" s="8" customFormat="1" ht="108.7" x14ac:dyDescent="0.2">
      <c r="A17" s="59">
        <v>3</v>
      </c>
      <c r="B17" s="61" t="s">
        <v>56</v>
      </c>
      <c r="C17" s="30" t="s">
        <v>4</v>
      </c>
      <c r="D17" s="44">
        <v>10</v>
      </c>
      <c r="E17" s="46">
        <v>195.29</v>
      </c>
      <c r="F17" s="56"/>
      <c r="G17" s="31" t="str">
        <f t="shared" si="0"/>
        <v/>
      </c>
      <c r="H17" s="36"/>
      <c r="K17" s="7"/>
    </row>
    <row r="18" spans="1:11" s="8" customFormat="1" ht="10.9" x14ac:dyDescent="0.2">
      <c r="A18" s="59">
        <v>4</v>
      </c>
      <c r="B18" s="61" t="s">
        <v>43</v>
      </c>
      <c r="C18" s="30" t="s">
        <v>4</v>
      </c>
      <c r="D18" s="44">
        <v>10</v>
      </c>
      <c r="E18" s="46">
        <v>6.08</v>
      </c>
      <c r="F18" s="56"/>
      <c r="G18" s="31" t="str">
        <f t="shared" si="0"/>
        <v/>
      </c>
      <c r="H18" s="36"/>
      <c r="K18" s="7"/>
    </row>
    <row r="19" spans="1:11" s="8" customFormat="1" ht="10.9" x14ac:dyDescent="0.2">
      <c r="A19" s="59">
        <v>5</v>
      </c>
      <c r="B19" s="61" t="s">
        <v>44</v>
      </c>
      <c r="C19" s="30" t="s">
        <v>4</v>
      </c>
      <c r="D19" s="44">
        <v>20</v>
      </c>
      <c r="E19" s="46">
        <v>39.39</v>
      </c>
      <c r="F19" s="56"/>
      <c r="G19" s="31" t="str">
        <f t="shared" si="0"/>
        <v/>
      </c>
      <c r="H19" s="36"/>
      <c r="K19" s="7"/>
    </row>
    <row r="20" spans="1:11" s="8" customFormat="1" ht="21.75" x14ac:dyDescent="0.2">
      <c r="A20" s="59">
        <v>6</v>
      </c>
      <c r="B20" s="61" t="s">
        <v>45</v>
      </c>
      <c r="C20" s="30" t="s">
        <v>4</v>
      </c>
      <c r="D20" s="44">
        <v>100</v>
      </c>
      <c r="E20" s="46">
        <v>24.46</v>
      </c>
      <c r="F20" s="56"/>
      <c r="G20" s="31" t="str">
        <f t="shared" si="0"/>
        <v/>
      </c>
      <c r="H20" s="36"/>
      <c r="K20" s="7"/>
    </row>
    <row r="21" spans="1:11" s="8" customFormat="1" ht="76.099999999999994" x14ac:dyDescent="0.2">
      <c r="A21" s="59">
        <v>7</v>
      </c>
      <c r="B21" s="61" t="s">
        <v>55</v>
      </c>
      <c r="C21" s="30" t="s">
        <v>4</v>
      </c>
      <c r="D21" s="44">
        <v>100</v>
      </c>
      <c r="E21" s="46">
        <v>22.98</v>
      </c>
      <c r="F21" s="56"/>
      <c r="G21" s="31" t="str">
        <f t="shared" ref="G21:G23" si="1">IF(F21="","",IF(ISTEXT(F21),"NC",F21*D21))</f>
        <v/>
      </c>
      <c r="H21" s="36"/>
      <c r="K21" s="7"/>
    </row>
    <row r="22" spans="1:11" s="8" customFormat="1" ht="76.099999999999994" x14ac:dyDescent="0.2">
      <c r="A22" s="59">
        <v>8</v>
      </c>
      <c r="B22" s="61" t="s">
        <v>46</v>
      </c>
      <c r="C22" s="30" t="s">
        <v>4</v>
      </c>
      <c r="D22" s="44">
        <v>20</v>
      </c>
      <c r="E22" s="46">
        <v>317.45</v>
      </c>
      <c r="F22" s="56"/>
      <c r="G22" s="31" t="str">
        <f t="shared" si="1"/>
        <v/>
      </c>
      <c r="H22" s="36"/>
      <c r="K22" s="7"/>
    </row>
    <row r="23" spans="1:11" s="8" customFormat="1" ht="10.9" x14ac:dyDescent="0.2">
      <c r="A23" s="59">
        <v>9</v>
      </c>
      <c r="B23" s="61" t="s">
        <v>47</v>
      </c>
      <c r="C23" s="30" t="s">
        <v>4</v>
      </c>
      <c r="D23" s="44">
        <v>10</v>
      </c>
      <c r="E23" s="46">
        <v>275.20999999999998</v>
      </c>
      <c r="F23" s="56"/>
      <c r="G23" s="31" t="str">
        <f t="shared" si="1"/>
        <v/>
      </c>
      <c r="H23" s="36"/>
      <c r="K23" s="7"/>
    </row>
    <row r="24" spans="1:11" s="25" customFormat="1" ht="8.85" x14ac:dyDescent="0.2">
      <c r="A24" s="32"/>
      <c r="E24" s="42"/>
      <c r="F24" s="65" t="s">
        <v>37</v>
      </c>
      <c r="G24" s="66"/>
      <c r="H24" s="37"/>
    </row>
    <row r="25" spans="1:11" ht="14.3" customHeight="1" x14ac:dyDescent="0.2">
      <c r="F25" s="67">
        <f>SUM(G15:G23)</f>
        <v>0</v>
      </c>
      <c r="G25" s="68"/>
      <c r="H25" s="38"/>
    </row>
    <row r="26" spans="1:11" ht="10.9" customHeight="1" x14ac:dyDescent="0.2">
      <c r="G26" s="12"/>
      <c r="H26" s="38"/>
    </row>
    <row r="27" spans="1:11" s="33" customFormat="1" ht="8.85" x14ac:dyDescent="0.2">
      <c r="A27" s="62" t="str">
        <f>" - "&amp;Dados!B20</f>
        <v xml:space="preserve"> - A execução do objeto da presente licitação será realizada junto a Secretaria obedecendo, na íntegra, ao detalhamento do termo de referência (ANEXO II).</v>
      </c>
      <c r="B27" s="62"/>
      <c r="C27" s="62"/>
      <c r="D27" s="62"/>
      <c r="E27" s="62"/>
      <c r="F27" s="62"/>
      <c r="G27" s="62"/>
      <c r="H27" s="39"/>
    </row>
    <row r="28" spans="1:11" s="33" customFormat="1" ht="8.85" x14ac:dyDescent="0.2">
      <c r="A28" s="62" t="str">
        <f>" - "&amp;Dados!B21</f>
        <v xml:space="preserve"> - A administração rejeitará, no todo ou em parte, o fornecimento executado em desacordo com os termos do Edital e seus anexos.</v>
      </c>
      <c r="B28" s="62"/>
      <c r="C28" s="62"/>
      <c r="D28" s="62"/>
      <c r="E28" s="62"/>
      <c r="F28" s="62"/>
      <c r="G28" s="62"/>
      <c r="H28" s="39"/>
    </row>
    <row r="29" spans="1:11" s="33" customFormat="1" ht="21.25" customHeight="1" x14ac:dyDescent="0.2">
      <c r="A29" s="62" t="str">
        <f>" - "&amp;Dados!B22</f>
        <v xml:space="preserve"> - O pagamento do objeto de que trata a DISPENSA ELETRÔNICA 032/2025, e consequente contrato serão efetuados pela Tesouraria da PMS nos termos do Art. 7 da Instrução Normativa SEGES/ME nº 77, de 2022.</v>
      </c>
      <c r="B29" s="62"/>
      <c r="C29" s="62"/>
      <c r="D29" s="62"/>
      <c r="E29" s="62"/>
      <c r="F29" s="62"/>
      <c r="G29" s="62"/>
      <c r="H29" s="39"/>
    </row>
    <row r="30" spans="1:11" s="25" customFormat="1" ht="8.85" x14ac:dyDescent="0.2">
      <c r="A30" s="62" t="str">
        <f>" - "&amp;Dados!B23</f>
        <v xml:space="preserve"> - Proposta válida por 60 (sessenta) dias</v>
      </c>
      <c r="B30" s="62"/>
      <c r="C30" s="62"/>
      <c r="D30" s="62"/>
      <c r="E30" s="62"/>
      <c r="F30" s="62"/>
      <c r="G30" s="62"/>
      <c r="H30" s="37"/>
    </row>
    <row r="31" spans="1:11" x14ac:dyDescent="0.2">
      <c r="H31" s="40"/>
    </row>
    <row r="32" spans="1:11" x14ac:dyDescent="0.2">
      <c r="H32" s="40"/>
    </row>
    <row r="33" spans="2:8" x14ac:dyDescent="0.2">
      <c r="H33" s="40"/>
    </row>
    <row r="34" spans="2:8" x14ac:dyDescent="0.2">
      <c r="H34" s="40"/>
    </row>
    <row r="35" spans="2:8" x14ac:dyDescent="0.2">
      <c r="H35" s="40"/>
    </row>
    <row r="36" spans="2:8" x14ac:dyDescent="0.2">
      <c r="H36" s="40"/>
    </row>
    <row r="37" spans="2:8" ht="12.75" customHeight="1" x14ac:dyDescent="0.2">
      <c r="B37" s="1"/>
      <c r="G37" s="1"/>
    </row>
    <row r="38" spans="2:8" x14ac:dyDescent="0.2">
      <c r="B38" s="1"/>
      <c r="G38" s="1"/>
    </row>
    <row r="39" spans="2:8" x14ac:dyDescent="0.2">
      <c r="B39" s="1"/>
      <c r="G39" s="1"/>
    </row>
    <row r="40" spans="2:8" x14ac:dyDescent="0.2">
      <c r="B40" s="1"/>
      <c r="G40" s="1"/>
    </row>
    <row r="41" spans="2:8" x14ac:dyDescent="0.2">
      <c r="B41" s="1"/>
      <c r="G41" s="1"/>
    </row>
  </sheetData>
  <sheetProtection password="CE28" sheet="1" objects="1" scenarios="1"/>
  <autoFilter ref="A13:G30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7:G27"/>
    <mergeCell ref="A28:G28"/>
    <mergeCell ref="A29:G29"/>
    <mergeCell ref="B10:G10"/>
    <mergeCell ref="A30:G30"/>
    <mergeCell ref="B11:G11"/>
    <mergeCell ref="F24:G24"/>
    <mergeCell ref="F25:G25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23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23">
    <cfRule type="cellIs" dxfId="7" priority="12" stopIfTrue="1" operator="equal">
      <formula>""</formula>
    </cfRule>
  </conditionalFormatting>
  <conditionalFormatting sqref="F24">
    <cfRule type="expression" dxfId="6" priority="2" stopIfTrue="1">
      <formula>IF($J24="Empate",IF(H24=1,TRUE(),FALSE()),FALSE())</formula>
    </cfRule>
    <cfRule type="expression" dxfId="5" priority="3" stopIfTrue="1">
      <formula>IF(H24="&gt;",FALSE(),IF(H24&gt;0,TRUE(),FALSE()))</formula>
    </cfRule>
    <cfRule type="expression" dxfId="4" priority="4" stopIfTrue="1">
      <formula>IF(H24="&gt;",TRUE(),FALSE())</formula>
    </cfRule>
  </conditionalFormatting>
  <conditionalFormatting sqref="F25">
    <cfRule type="expression" dxfId="3" priority="5" stopIfTrue="1">
      <formula>IF($J24="OK",IF(H24=1,TRUE(),FALSE()),FALSE())</formula>
    </cfRule>
    <cfRule type="expression" dxfId="2" priority="6" stopIfTrue="1">
      <formula>IF($J24="Empate",IF(H24=1,TRUE(),FALSE()),FALSE())</formula>
    </cfRule>
    <cfRule type="expression" dxfId="1" priority="7" stopIfTrue="1">
      <formula>IF($J24="Empate",IF(H24=2,TRUE(),FALSE()),FALSE())</formula>
    </cfRule>
  </conditionalFormatting>
  <conditionalFormatting sqref="G15:G23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48</v>
      </c>
      <c r="E1" s="4"/>
      <c r="F1" s="4"/>
      <c r="G1" s="4"/>
    </row>
    <row r="2" spans="1:7" x14ac:dyDescent="0.2">
      <c r="A2" s="15" t="s">
        <v>9</v>
      </c>
      <c r="B2" s="53" t="s">
        <v>49</v>
      </c>
      <c r="E2" s="4"/>
      <c r="F2" s="4"/>
      <c r="G2" s="4"/>
    </row>
    <row r="3" spans="1:7" x14ac:dyDescent="0.2">
      <c r="A3" s="15" t="s">
        <v>10</v>
      </c>
      <c r="B3" s="53" t="s">
        <v>50</v>
      </c>
      <c r="C3" s="5"/>
      <c r="E3" s="49"/>
      <c r="F3" s="4"/>
      <c r="G3" s="4"/>
    </row>
    <row r="4" spans="1:7" x14ac:dyDescent="0.2">
      <c r="A4" s="15" t="s">
        <v>11</v>
      </c>
      <c r="B4" s="53" t="s">
        <v>51</v>
      </c>
      <c r="C4" s="5"/>
      <c r="E4" s="49"/>
      <c r="F4" s="4"/>
      <c r="G4" s="4"/>
    </row>
    <row r="5" spans="1:7" x14ac:dyDescent="0.2">
      <c r="A5" s="15"/>
      <c r="B5" s="53" t="s">
        <v>52</v>
      </c>
      <c r="C5" s="5"/>
      <c r="E5" s="49"/>
      <c r="F5" s="4"/>
      <c r="G5" s="4"/>
    </row>
    <row r="6" spans="1:7" x14ac:dyDescent="0.2">
      <c r="A6" s="15" t="s">
        <v>12</v>
      </c>
      <c r="B6" s="53" t="s">
        <v>39</v>
      </c>
      <c r="C6" s="5"/>
      <c r="E6" s="49"/>
      <c r="F6" s="4"/>
      <c r="G6" s="4"/>
    </row>
    <row r="7" spans="1:7" x14ac:dyDescent="0.2">
      <c r="A7" s="15" t="s">
        <v>28</v>
      </c>
      <c r="B7" s="54" t="s">
        <v>40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24317.8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53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54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57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2025-04-14T13:53:08Z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