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Tomada de Preços\"/>
    </mc:Choice>
  </mc:AlternateContent>
  <xr:revisionPtr revIDLastSave="0" documentId="13_ncr:1_{AE4F2F20-7AFF-4A8E-A058-32A40388E5E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Quadro de Preços - Itens" sheetId="1" r:id="rId1"/>
    <sheet name="Dados" sheetId="2" r:id="rId2"/>
  </sheets>
  <definedNames>
    <definedName name="_xlnm._FilterDatabase" localSheetId="0" hidden="1">'Quadro de Preços - Itens'!$A$11:$H$41</definedName>
    <definedName name="_xlnm.Print_Titles" localSheetId="0">'Quadro de Preços - Itens'!$1:$12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I20" i="1"/>
  <c r="H21" i="1"/>
  <c r="I21" i="1"/>
  <c r="H22" i="1"/>
  <c r="I22" i="1"/>
  <c r="H15" i="1"/>
  <c r="I15" i="1"/>
  <c r="H30" i="1"/>
  <c r="I30" i="1"/>
  <c r="H31" i="1"/>
  <c r="I31" i="1"/>
  <c r="I29" i="1"/>
  <c r="H29" i="1"/>
  <c r="H23" i="1"/>
  <c r="I23" i="1"/>
  <c r="H16" i="1"/>
  <c r="I16" i="1"/>
  <c r="I26" i="1"/>
  <c r="H26" i="1"/>
  <c r="H27" i="1" s="1"/>
  <c r="I19" i="1"/>
  <c r="H19" i="1"/>
  <c r="H14" i="1"/>
  <c r="I14" i="1"/>
  <c r="C7" i="1"/>
  <c r="A4" i="1"/>
  <c r="A40" i="1"/>
  <c r="A41" i="1"/>
  <c r="A39" i="1"/>
  <c r="A38" i="1"/>
  <c r="A6" i="1"/>
  <c r="A5" i="1"/>
  <c r="A3" i="1"/>
  <c r="H24" i="1" l="1"/>
  <c r="H32" i="1"/>
  <c r="H17" i="1"/>
  <c r="H33" i="1" l="1"/>
  <c r="H34" i="1" l="1"/>
  <c r="G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Licitacao</author>
  </authors>
  <commentList>
    <comment ref="I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Instruções:</t>
        </r>
        <r>
          <rPr>
            <sz val="8"/>
            <color indexed="81"/>
            <rFont val="Tahoma"/>
            <family val="2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  <comment ref="I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Configuração da Página:</t>
        </r>
        <r>
          <rPr>
            <sz val="8"/>
            <color indexed="81"/>
            <rFont val="Tahoma"/>
            <family val="2"/>
          </rPr>
          <t xml:space="preserve">
Esta página está configurada para papel A4. Os cabeçalhos se repetirão automaticamente.</t>
        </r>
      </text>
    </comment>
    <comment ref="F1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Valor Unitário Máximo:
</t>
        </r>
        <r>
          <rPr>
            <sz val="8"/>
            <color indexed="81"/>
            <rFont val="Tahoma"/>
            <family val="2"/>
          </rPr>
          <t xml:space="preserve">Se o VALOR UNITÁRIO PROPOSTO informado for maior que o VALOR UNITÁRIO MÁXIMO, aparecerá a palavra "ACIMA" no VALOR TOTAL. Neste caso, informe um valor igual ou menor que o VALOR UNITÁRIO MÁXIMO ou informe NC (Item Não Cotado) no campo VALOR UNITÁRIO PROPOSTO.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<sst xmlns="http://schemas.openxmlformats.org/spreadsheetml/2006/main" count="110" uniqueCount="96">
  <si>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</si>
  <si>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</si>
  <si>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</si>
  <si>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</si>
  <si>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</si>
  <si>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</si>
  <si>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</si>
  <si>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</si>
  <si>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</si>
  <si>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</si>
  <si>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</si>
  <si>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</si>
  <si>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</si>
  <si>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</si>
  <si>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</si>
  <si>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</si>
  <si>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</si>
  <si>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</si>
  <si>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</si>
  <si>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Contrato: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</si>
  <si>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</si>
  <si>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</si>
  <si>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</si>
  <si>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</si>
  <si>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</si>
  <si>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</si>
  <si>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</si>
  <si>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</si>
  <si>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</si>
  <si>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Subtotal&gt;&gt;</t>
  </si>
  <si>
    <t>MENOR PREÇO POR REGIME GLOBAL</t>
  </si>
  <si>
    <t>A prestação dos serviços do objeto desta licitação deverá iniciar a partir da data de celebração do contrato pertinente, após emissão da Ordem de Serviço, conforme cronograma estabelecido em conjunto com o engenheiro da Prefeitura Municipal de Sumidouro;</t>
  </si>
  <si>
    <t>VALOR ESTIMADO:</t>
  </si>
  <si>
    <t>Representante:</t>
  </si>
  <si>
    <t>CPF:</t>
  </si>
  <si>
    <t>Enquadramento:</t>
  </si>
  <si>
    <t>Prazo:</t>
  </si>
  <si>
    <t>ANEXO I - QUADRO DE PROPOSTAS</t>
  </si>
  <si>
    <t>02.020.0002-A</t>
  </si>
  <si>
    <t>Secretaria Municipal de Obras</t>
  </si>
  <si>
    <t>Homologação: __/__/2023</t>
  </si>
  <si>
    <t>Previsão Publicação: __/__/2023</t>
  </si>
  <si>
    <t>1.1</t>
  </si>
  <si>
    <t>PLACA DE IDENTIFICACAO DE OBRA PUBLICA, TIPO BANNER / PLOTTER, CONSTITUIDA POR LONA E IMPRESSAO DIGITAL, INCLUSIVE SUPORTES DE MADEIRA. FORNECIMENTO E COLOCACAO</t>
  </si>
  <si>
    <t>m²</t>
  </si>
  <si>
    <t>Canteiro de Obras e Serviços Preliminares</t>
  </si>
  <si>
    <t>2.1</t>
  </si>
  <si>
    <t>2.2</t>
  </si>
  <si>
    <t>m³</t>
  </si>
  <si>
    <t>3.1</t>
  </si>
  <si>
    <t>Estrutura</t>
  </si>
  <si>
    <t>4.1</t>
  </si>
  <si>
    <t>Un.</t>
  </si>
  <si>
    <t>m</t>
  </si>
  <si>
    <t>Total&gt;&gt;</t>
  </si>
  <si>
    <t>A prestação dos serviços do objeto desta licitação deverá iniciar após assinatura de pertinente contrato, a partir da data de emissão da Ordem de Serviço para o período estimado de 02 (dois) meses, conforme cronograma estabelecido em conjunto com o engenheiro da Prefeitura Municipal de Sumidouro;</t>
  </si>
  <si>
    <t>Prazo do Contrato: 12 (doze) meses a contar de sua assinatura.</t>
  </si>
  <si>
    <t>1.2</t>
  </si>
  <si>
    <t>01.005.0003-A</t>
  </si>
  <si>
    <t>PREPARO MANUAL DE TERRENO,COMPREENDENDO ACERTO,RASPAGEM EVEN TUALMENTE ATE 0.30M DE PROFUNDIDADE E AFASTAMENTO LATERAL DO MATERIAL EXCEDENTE,INCLUSIVE COMPACTACAO MECANICA</t>
  </si>
  <si>
    <t>1.3</t>
  </si>
  <si>
    <t>03.001.0001-B</t>
  </si>
  <si>
    <t>ESCAVACAO MANUAL DE VALA/CAVA EM MATERIAL DE 1ª CATEGORIA (A (AREIA,ARGILA OU PICARRA),ATE 1,50M DE PROFUNDIDADE,EXCLUSIV E ESCORAMENTO E ESGOTAMENTO</t>
  </si>
  <si>
    <t>Drenagem de águas pluviais</t>
  </si>
  <si>
    <t>06.003.0011-A</t>
  </si>
  <si>
    <t>CALHA MEIO-TUBO CIRCULAR DE CONCRETO VIBRADO,DIAMETRO INTERN O DE 400MM,INCLUSIVE ACERTO DE FUNDO DE VALA.FORNECIMENTO E ASSENTAMENTO</t>
  </si>
  <si>
    <t>06.003.0055-A</t>
  </si>
  <si>
    <t>TUBO DE CONCRETO SIMPLES,CLASSE PS-1,CONFORME ABNT NBR 8890, PARA COLETOR DE AGUAS PLUVIAIS,COM DIAMETRO DE 400MM,ATERRO E SOCA ATE A ALTURA DA GERATRIZ SUPERIOR DO TUBO,CONSIDERAND O O MATERIAL DA PROPRIA ESCAVACAO,INCLUSIVE FORNECIMENTO DO MATERIAL</t>
  </si>
  <si>
    <t>2.3</t>
  </si>
  <si>
    <t>06.015.0010-A</t>
  </si>
  <si>
    <t>POCO DE VISITA EM ALVENARIA DE BLOCOS DE CONCRETO(20X20X40CM ),PAREDES 0,20M DE ESP.C/1,20X1,20X1,40M,P/COLETOR AGUAS PLU VIAIS 0,40 A 0,70M DE DIAM.UTILIZANDO ARG.CIM.AREIA,TRACO 1: 4,SENDO PAREDES CHAPISCADAS E REVESTIDAS INTERNAMENTE C/ARG. ,ENCHI</t>
  </si>
  <si>
    <t>2.4</t>
  </si>
  <si>
    <t>06.014.0057-A</t>
  </si>
  <si>
    <t>CAIXA DE PASSAGEM EM ALVENARIA DE TIJOLO MACICO(7X10X20CM),E M PAREDES DE UMA VEZ(0,20M),DE 0,60X0,60X1,00M,EXCLUSIVE TAM PA,UTILIZANDO ARGAMASSA DE CIMENTO E AREIA,NO TRACO 1:4 EM V OLUME,COM FUNDO EM CONCRETO SIMPLES PROVIDO DE CALHA INTERNA ,SENDO</t>
  </si>
  <si>
    <t>2.5</t>
  </si>
  <si>
    <t>20.067.0070-A</t>
  </si>
  <si>
    <t>BOCA PARA BUEIRO SIMPLES TUBULAR DE CONCRETO,DIAMETRO DE 0,4 0M EM CONCRETO CICLOPICO,INCLUSIVE FORMA,ESCAVACAO,REATERRO E FORNECIMENTO DOS MATERIAIS,EXCLUSIVE ESCAVACAO DE MATERIAL DE REATERRO NA JAZIDA E SEU TRANSPORTE AO CANTEIRO</t>
  </si>
  <si>
    <t>11.026.0030-A</t>
  </si>
  <si>
    <t>MURO DE CONTENCAO DE TALUDES EM ALVENARIA DE BLOCO DE CONCRE TO ESTRUTURAL DE(19X19X39)CM,ATE 1,80M DE ALTURA,INCLUINDO B ASE DE CONCRETO,ACO CA-50 E ENCHIMENTO DE BLOCOS E MEDIDO PE LA AREA REAL</t>
  </si>
  <si>
    <t>Cercas</t>
  </si>
  <si>
    <t>05.035.0009-A</t>
  </si>
  <si>
    <t>CERCA CONSTRUIDA COM MOURAO DE PONTA INCLINADA,ALTURA UTIL D E 2,50M E 0,70M CRAVADO NO SOLO COM CONCRETO FCK=15MPA,ESPAC ADOS DE 3,00M,FECHAMENTO COM TELA DE ARAME,MALHA 8X8CM,# 10, FIXADA COM ARAME GALVANIZADO Nº 6 E 3 (TRES) FIOS DE ARAME F ARPADO</t>
  </si>
  <si>
    <t>4.2</t>
  </si>
  <si>
    <t>20.016.0003-A</t>
  </si>
  <si>
    <t>RECOMPOSICAO PARCIAL DE CERCA DE ARAME FARPADO E MOIRAO,CONS IDERANDO SOMENTE O FORNECIMENTO E A COLOCACAO DE ARAME</t>
  </si>
  <si>
    <t>4.3</t>
  </si>
  <si>
    <t>14.002.0098-A</t>
  </si>
  <si>
    <t>PORTAO DE FERRO,DUAS FOLHAS,MEDINDO 4,30X2,73M,C/QUATRO BARR AS QUADRADAS HORIZONTAIS E DUAS BARRAS VERTICAIS NOS EXTREMO S DE CADA FOLHA,TODAS C/1.1/2"X1.1/2",ENTRE OS MONTANTES EXT REMOS DE CADA FOLHA ONZE BARRAS DE 3/4" EQUIDISTANTES,NO TER CO INF</t>
  </si>
  <si>
    <t>BDI DE 25,22%</t>
  </si>
  <si>
    <t>TOMADA DE PREÇOS Nº 005/2023</t>
  </si>
  <si>
    <t>PROCESSO ADMINISTRATIVO Nº 2139/2023 de 13/06/2023</t>
  </si>
  <si>
    <t>CONSTRUÇÃO ESPAÇO IMPLANTAÇÃO ANTENA SINAL DIGITAL</t>
  </si>
  <si>
    <t>Nº 1601.2472200151.013-4490.51.00-17040001</t>
  </si>
  <si>
    <t>O pagamento do objeto de que trata a TOMADA DE PREÇOS 005/2023, será efetuado pela Tesouraria da Prefeitura Municipal de Sumidouro;</t>
  </si>
  <si>
    <t>INDICE</t>
  </si>
  <si>
    <t>Abertura das Propostas: 10/10/2023 às 10:00hs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</si>
</sst>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&quot;R$ &quot;#,##0.00"/>
    <numFmt numFmtId="168" formatCode="00"/>
    <numFmt numFmtId="169" formatCode="#,##0.00#"/>
    <numFmt numFmtId="170" formatCode="0.00#"/>
    <numFmt numFmtId="171" formatCode="_-* #,##0.00_-;\-* #,##0.00_-;_-* \-??_-;_-@_-"/>
    <numFmt numFmtId="172" formatCode="_(* #,##0.00_);_(* \(#,##0.00\);_(* \-??_);_(@_)"/>
    <numFmt numFmtId="173" formatCode="_-&quot;R$ &quot;* #,##0.00_-;&quot;-R$ &quot;* #,##0.00_-;_-&quot;R$ &quot;* \-??_-;_-@_-"/>
  </numFmts>
  <fonts count="3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6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9"/>
      <color indexed="8"/>
      <name val="Arial"/>
      <family val="2"/>
    </font>
    <font>
      <u/>
      <sz val="10"/>
      <color theme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42"/>
      </patternFill>
    </fill>
    <fill>
      <patternFill patternType="solid">
        <fgColor indexed="4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22"/>
        <bgColor indexed="4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9"/>
        <bgColor indexed="41"/>
      </patternFill>
    </fill>
    <fill>
      <patternFill patternType="solid">
        <fgColor indexed="55"/>
        <bgColor indexed="46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hair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64"/>
      </right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  <border>
      <left style="hair">
        <color indexed="55"/>
      </left>
      <right style="hair">
        <color indexed="64"/>
      </right>
      <top style="hair">
        <color indexed="23"/>
      </top>
      <bottom style="hair">
        <color indexed="55"/>
      </bottom>
      <diagonal/>
    </border>
    <border>
      <left/>
      <right style="hair">
        <color indexed="64"/>
      </right>
      <top/>
      <bottom style="hair">
        <color indexed="23"/>
      </bottom>
      <diagonal/>
    </border>
    <border>
      <left style="hair">
        <color indexed="55"/>
      </left>
      <right style="hair">
        <color indexed="55"/>
      </right>
      <top style="hair">
        <color indexed="23"/>
      </top>
      <bottom style="hair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23"/>
      </left>
      <right/>
      <top style="hair">
        <color indexed="55"/>
      </top>
      <bottom/>
      <diagonal/>
    </border>
    <border>
      <left/>
      <right style="hair">
        <color indexed="64"/>
      </right>
      <top style="hair">
        <color indexed="55"/>
      </top>
      <bottom/>
      <diagonal/>
    </border>
    <border>
      <left style="hair">
        <color indexed="23"/>
      </left>
      <right/>
      <top/>
      <bottom style="hair">
        <color indexed="22"/>
      </bottom>
      <diagonal/>
    </border>
    <border>
      <left/>
      <right style="hair">
        <color indexed="64"/>
      </right>
      <top/>
      <bottom style="hair">
        <color indexed="22"/>
      </bottom>
      <diagonal/>
    </border>
    <border>
      <left/>
      <right/>
      <top style="hair">
        <color indexed="23"/>
      </top>
      <bottom style="hair">
        <color indexed="23"/>
      </bottom>
      <diagonal/>
    </border>
  </borders>
  <cellStyleXfs count="51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2" borderId="0" applyNumberFormat="0" applyBorder="0" applyAlignment="0" applyProtection="0"/>
    <xf numFmtId="0" fontId="23" fillId="11" borderId="1" applyNumberFormat="0" applyAlignment="0" applyProtection="0"/>
    <xf numFmtId="0" fontId="24" fillId="12" borderId="2" applyNumberFormat="0" applyAlignment="0" applyProtection="0"/>
    <xf numFmtId="0" fontId="25" fillId="0" borderId="3" applyNumberFormat="0" applyFill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6" fillId="3" borderId="1" applyNumberFormat="0" applyAlignment="0" applyProtection="0"/>
    <xf numFmtId="0" fontId="3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73" fontId="2" fillId="0" borderId="0" applyFill="0" applyBorder="0" applyAlignment="0" applyProtection="0"/>
    <xf numFmtId="0" fontId="2" fillId="0" borderId="0"/>
    <xf numFmtId="0" fontId="20" fillId="0" borderId="0"/>
    <xf numFmtId="0" fontId="2" fillId="0" borderId="0"/>
    <xf numFmtId="0" fontId="2" fillId="5" borderId="4" applyNumberFormat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7" fillId="1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9" applyNumberFormat="0" applyFill="0" applyAlignment="0" applyProtection="0"/>
    <xf numFmtId="165" fontId="1" fillId="0" borderId="0" applyFont="0" applyFill="0" applyBorder="0" applyAlignment="0" applyProtection="0"/>
    <xf numFmtId="171" fontId="2" fillId="0" borderId="0" applyFill="0" applyBorder="0" applyAlignment="0" applyProtection="0"/>
    <xf numFmtId="172" fontId="2" fillId="0" borderId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4" fontId="2" fillId="0" borderId="0" xfId="0" applyNumberFormat="1" applyFont="1" applyAlignment="1" applyProtection="1">
      <alignment horizontal="center" vertical="center" wrapText="1"/>
      <protection hidden="1"/>
    </xf>
    <xf numFmtId="165" fontId="2" fillId="0" borderId="0" xfId="48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9" fillId="0" borderId="0" xfId="0" applyNumberFormat="1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48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0" fillId="16" borderId="10" xfId="0" applyFill="1" applyBorder="1"/>
    <xf numFmtId="0" fontId="0" fillId="17" borderId="10" xfId="0" applyFill="1" applyBorder="1" applyAlignment="1">
      <alignment vertical="center" wrapText="1"/>
    </xf>
    <xf numFmtId="0" fontId="0" fillId="17" borderId="10" xfId="0" applyFill="1" applyBorder="1"/>
    <xf numFmtId="49" fontId="0" fillId="17" borderId="10" xfId="0" applyNumberFormat="1" applyFill="1" applyBorder="1"/>
    <xf numFmtId="0" fontId="0" fillId="18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19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20" borderId="10" xfId="0" applyFill="1" applyBorder="1" applyAlignment="1">
      <alignment vertical="center"/>
    </xf>
    <xf numFmtId="0" fontId="10" fillId="0" borderId="0" xfId="0" applyFont="1" applyAlignment="1" applyProtection="1">
      <alignment horizontal="right"/>
      <protection hidden="1"/>
    </xf>
    <xf numFmtId="167" fontId="0" fillId="0" borderId="0" xfId="0" applyNumberFormat="1" applyAlignment="1">
      <alignment horizontal="left"/>
    </xf>
    <xf numFmtId="4" fontId="13" fillId="0" borderId="0" xfId="0" applyNumberFormat="1" applyFont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4" fontId="4" fillId="0" borderId="0" xfId="0" applyNumberFormat="1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168" fontId="13" fillId="0" borderId="0" xfId="0" applyNumberFormat="1" applyFont="1" applyAlignment="1" applyProtection="1">
      <alignment vertical="center" wrapText="1"/>
      <protection hidden="1"/>
    </xf>
    <xf numFmtId="0" fontId="10" fillId="21" borderId="11" xfId="0" applyFont="1" applyFill="1" applyBorder="1" applyAlignment="1" applyProtection="1">
      <alignment horizontal="center" vertical="center" wrapText="1"/>
      <protection hidden="1"/>
    </xf>
    <xf numFmtId="0" fontId="10" fillId="21" borderId="12" xfId="0" applyFont="1" applyFill="1" applyBorder="1" applyAlignment="1" applyProtection="1">
      <alignment horizontal="center" vertical="center" wrapText="1"/>
      <protection hidden="1"/>
    </xf>
    <xf numFmtId="0" fontId="10" fillId="21" borderId="13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169" fontId="10" fillId="21" borderId="12" xfId="0" applyNumberFormat="1" applyFont="1" applyFill="1" applyBorder="1" applyAlignment="1" applyProtection="1">
      <alignment horizontal="center" vertical="center" wrapText="1"/>
      <protection hidden="1"/>
    </xf>
    <xf numFmtId="166" fontId="2" fillId="0" borderId="0" xfId="31" applyFont="1" applyBorder="1" applyAlignment="1" applyProtection="1">
      <alignment horizontal="center" vertical="center" wrapText="1"/>
      <protection hidden="1"/>
    </xf>
    <xf numFmtId="168" fontId="15" fillId="0" borderId="14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168" fontId="15" fillId="0" borderId="16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0" fontId="10" fillId="21" borderId="18" xfId="0" applyFont="1" applyFill="1" applyBorder="1" applyAlignment="1" applyProtection="1">
      <alignment horizontal="center" vertical="center" wrapText="1"/>
      <protection hidden="1"/>
    </xf>
    <xf numFmtId="168" fontId="15" fillId="0" borderId="19" xfId="0" applyNumberFormat="1" applyFont="1" applyBorder="1" applyAlignment="1">
      <alignment horizontal="center" vertical="center" wrapText="1"/>
    </xf>
    <xf numFmtId="168" fontId="10" fillId="17" borderId="17" xfId="0" applyNumberFormat="1" applyFont="1" applyFill="1" applyBorder="1" applyAlignment="1">
      <alignment vertical="center"/>
    </xf>
    <xf numFmtId="168" fontId="15" fillId="0" borderId="17" xfId="0" applyNumberFormat="1" applyFont="1" applyBorder="1" applyAlignment="1">
      <alignment horizontal="center" vertical="center" wrapText="1"/>
    </xf>
    <xf numFmtId="168" fontId="10" fillId="17" borderId="16" xfId="0" applyNumberFormat="1" applyFont="1" applyFill="1" applyBorder="1" applyAlignment="1">
      <alignment horizontal="center" vertical="center"/>
    </xf>
    <xf numFmtId="168" fontId="10" fillId="17" borderId="17" xfId="0" applyNumberFormat="1" applyFont="1" applyFill="1" applyBorder="1" applyAlignment="1">
      <alignment horizontal="center" vertical="center"/>
    </xf>
    <xf numFmtId="4" fontId="10" fillId="0" borderId="20" xfId="48" applyNumberFormat="1" applyFont="1" applyFill="1" applyBorder="1" applyAlignment="1" applyProtection="1">
      <alignment horizontal="center" vertical="center" wrapText="1"/>
      <protection hidden="1"/>
    </xf>
    <xf numFmtId="167" fontId="18" fillId="0" borderId="0" xfId="31" applyNumberFormat="1" applyFont="1" applyBorder="1" applyAlignment="1" applyProtection="1">
      <alignment horizontal="left" vertical="center"/>
      <protection hidden="1"/>
    </xf>
    <xf numFmtId="4" fontId="3" fillId="17" borderId="22" xfId="48" applyNumberFormat="1" applyFont="1" applyFill="1" applyBorder="1" applyAlignment="1" applyProtection="1">
      <alignment horizontal="center" vertical="center" wrapText="1"/>
      <protection hidden="1"/>
    </xf>
    <xf numFmtId="4" fontId="10" fillId="17" borderId="23" xfId="0" applyNumberFormat="1" applyFont="1" applyFill="1" applyBorder="1" applyAlignment="1">
      <alignment vertical="center"/>
    </xf>
    <xf numFmtId="2" fontId="16" fillId="0" borderId="15" xfId="0" applyNumberFormat="1" applyFont="1" applyBorder="1" applyAlignment="1">
      <alignment horizontal="center" vertical="center" wrapText="1"/>
    </xf>
    <xf numFmtId="2" fontId="10" fillId="17" borderId="17" xfId="0" applyNumberFormat="1" applyFont="1" applyFill="1" applyBorder="1" applyAlignment="1">
      <alignment vertical="center"/>
    </xf>
    <xf numFmtId="2" fontId="16" fillId="0" borderId="17" xfId="0" applyNumberFormat="1" applyFont="1" applyBorder="1" applyAlignment="1">
      <alignment horizontal="center" vertical="center" wrapText="1"/>
    </xf>
    <xf numFmtId="4" fontId="16" fillId="0" borderId="15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 applyProtection="1">
      <alignment vertical="center"/>
      <protection hidden="1"/>
    </xf>
    <xf numFmtId="4" fontId="10" fillId="21" borderId="12" xfId="0" applyNumberFormat="1" applyFont="1" applyFill="1" applyBorder="1" applyAlignment="1" applyProtection="1">
      <alignment horizontal="center" vertical="center" wrapText="1"/>
      <protection hidden="1"/>
    </xf>
    <xf numFmtId="4" fontId="10" fillId="17" borderId="17" xfId="0" applyNumberFormat="1" applyFont="1" applyFill="1" applyBorder="1" applyAlignment="1">
      <alignment vertical="center"/>
    </xf>
    <xf numFmtId="4" fontId="17" fillId="0" borderId="2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5" fillId="22" borderId="25" xfId="0" applyFont="1" applyFill="1" applyBorder="1"/>
    <xf numFmtId="0" fontId="31" fillId="0" borderId="0" xfId="0" applyFont="1"/>
    <xf numFmtId="0" fontId="2" fillId="18" borderId="10" xfId="0" applyFont="1" applyFill="1" applyBorder="1" applyAlignment="1">
      <alignment vertical="center" wrapText="1"/>
    </xf>
    <xf numFmtId="168" fontId="18" fillId="17" borderId="17" xfId="0" applyNumberFormat="1" applyFont="1" applyFill="1" applyBorder="1" applyAlignment="1">
      <alignment horizontal="center" vertical="center"/>
    </xf>
    <xf numFmtId="169" fontId="14" fillId="0" borderId="15" xfId="0" applyNumberFormat="1" applyFont="1" applyBorder="1" applyAlignment="1" applyProtection="1">
      <alignment horizontal="center" vertical="center" wrapText="1"/>
      <protection locked="0"/>
    </xf>
    <xf numFmtId="169" fontId="17" fillId="0" borderId="21" xfId="0" applyNumberFormat="1" applyFont="1" applyBorder="1" applyAlignment="1" applyProtection="1">
      <alignment horizontal="center" vertical="center" wrapText="1"/>
      <protection locked="0"/>
    </xf>
    <xf numFmtId="168" fontId="10" fillId="17" borderId="17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/>
    <xf numFmtId="166" fontId="2" fillId="0" borderId="0" xfId="31" applyFont="1"/>
    <xf numFmtId="0" fontId="15" fillId="0" borderId="0" xfId="0" applyFont="1" applyAlignment="1">
      <alignment vertical="center" wrapText="1"/>
    </xf>
    <xf numFmtId="168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8" fontId="16" fillId="0" borderId="0" xfId="0" applyNumberFormat="1" applyFont="1" applyAlignment="1">
      <alignment horizontal="center" vertical="center" wrapText="1"/>
    </xf>
    <xf numFmtId="169" fontId="16" fillId="0" borderId="26" xfId="0" applyNumberFormat="1" applyFont="1" applyBorder="1" applyAlignment="1">
      <alignment horizontal="center" vertical="center" wrapText="1"/>
    </xf>
    <xf numFmtId="4" fontId="5" fillId="17" borderId="28" xfId="48" applyNumberFormat="1" applyFont="1" applyFill="1" applyBorder="1" applyAlignment="1" applyProtection="1">
      <alignment horizontal="right" vertical="center" wrapText="1"/>
      <protection hidden="1"/>
    </xf>
    <xf numFmtId="169" fontId="16" fillId="0" borderId="0" xfId="0" applyNumberFormat="1" applyFont="1" applyAlignment="1">
      <alignment horizontal="center" vertical="center" wrapText="1"/>
    </xf>
    <xf numFmtId="169" fontId="36" fillId="17" borderId="29" xfId="0" applyNumberFormat="1" applyFont="1" applyFill="1" applyBorder="1" applyAlignment="1">
      <alignment horizontal="center" vertical="center" wrapText="1"/>
    </xf>
    <xf numFmtId="4" fontId="5" fillId="17" borderId="30" xfId="48" applyNumberFormat="1" applyFont="1" applyFill="1" applyBorder="1" applyAlignment="1" applyProtection="1">
      <alignment horizontal="right" vertical="center" wrapText="1"/>
      <protection hidden="1"/>
    </xf>
    <xf numFmtId="169" fontId="17" fillId="17" borderId="27" xfId="0" applyNumberFormat="1" applyFont="1" applyFill="1" applyBorder="1" applyAlignment="1">
      <alignment horizontal="center" vertical="center" wrapText="1"/>
    </xf>
    <xf numFmtId="164" fontId="19" fillId="17" borderId="33" xfId="48" applyNumberFormat="1" applyFont="1" applyFill="1" applyBorder="1" applyAlignment="1" applyProtection="1">
      <alignment horizontal="left" vertical="center" wrapText="1"/>
      <protection hidden="1"/>
    </xf>
    <xf numFmtId="164" fontId="19" fillId="17" borderId="34" xfId="48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3" fontId="10" fillId="0" borderId="17" xfId="0" applyNumberFormat="1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left"/>
      <protection locked="0"/>
    </xf>
    <xf numFmtId="3" fontId="10" fillId="0" borderId="35" xfId="0" applyNumberFormat="1" applyFont="1" applyBorder="1" applyAlignment="1" applyProtection="1">
      <alignment horizontal="left"/>
      <protection locked="0"/>
    </xf>
    <xf numFmtId="169" fontId="12" fillId="17" borderId="31" xfId="0" applyNumberFormat="1" applyFont="1" applyFill="1" applyBorder="1" applyAlignment="1" applyProtection="1">
      <alignment horizontal="left" vertical="center" wrapText="1"/>
      <protection hidden="1"/>
    </xf>
    <xf numFmtId="169" fontId="12" fillId="17" borderId="32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</cellXfs>
  <cellStyles count="51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Hiperlink 2" xfId="30" xr:uid="{00000000-0005-0000-0000-00001D000000}"/>
    <cellStyle name="Moeda" xfId="31" builtinId="4"/>
    <cellStyle name="Moeda 2" xfId="32" xr:uid="{00000000-0005-0000-0000-00001F000000}"/>
    <cellStyle name="Normal" xfId="0" builtinId="0"/>
    <cellStyle name="Normal 2" xfId="33" xr:uid="{00000000-0005-0000-0000-000021000000}"/>
    <cellStyle name="Normal 3" xfId="34" xr:uid="{00000000-0005-0000-0000-000022000000}"/>
    <cellStyle name="Normal 4" xfId="35" xr:uid="{00000000-0005-0000-0000-000023000000}"/>
    <cellStyle name="Nota 2" xfId="36" xr:uid="{00000000-0005-0000-0000-000024000000}"/>
    <cellStyle name="Porcentagem 2" xfId="37" xr:uid="{00000000-0005-0000-0000-000025000000}"/>
    <cellStyle name="Porcentagem 3" xfId="38" xr:uid="{00000000-0005-0000-0000-000026000000}"/>
    <cellStyle name="Saída 2" xfId="39" xr:uid="{00000000-0005-0000-0000-000027000000}"/>
    <cellStyle name="Texto de Aviso 2" xfId="40" xr:uid="{00000000-0005-0000-0000-000028000000}"/>
    <cellStyle name="Texto Explicativo 2" xfId="41" xr:uid="{00000000-0005-0000-0000-000029000000}"/>
    <cellStyle name="Título 1 2" xfId="42" xr:uid="{00000000-0005-0000-0000-00002A000000}"/>
    <cellStyle name="Título 2 2" xfId="43" xr:uid="{00000000-0005-0000-0000-00002B000000}"/>
    <cellStyle name="Título 3 2" xfId="44" xr:uid="{00000000-0005-0000-0000-00002C000000}"/>
    <cellStyle name="Título 4 2" xfId="45" xr:uid="{00000000-0005-0000-0000-00002D000000}"/>
    <cellStyle name="Título 5" xfId="46" xr:uid="{00000000-0005-0000-0000-00002E000000}"/>
    <cellStyle name="Total 2" xfId="47" xr:uid="{00000000-0005-0000-0000-00002F000000}"/>
    <cellStyle name="Vírgula" xfId="48" builtinId="3"/>
    <cellStyle name="Vírgula 2" xfId="49" xr:uid="{00000000-0005-0000-0000-000031000000}"/>
    <cellStyle name="Vírgula 3" xfId="50" xr:uid="{00000000-0005-0000-0000-000032000000}"/>
  </cellStyles>
  <dxfs count="16">
    <dxf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0</xdr:rowOff>
    </xdr:from>
    <xdr:to>
      <xdr:col>3</xdr:col>
      <xdr:colOff>323850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1EB5A4F2-C300-4AA1-940B-0C6408D8CB26}"/>
            </a:ext>
          </a:extLst>
        </xdr:cNvPr>
        <xdr:cNvSpPr txBox="1">
          <a:spLocks noChangeArrowheads="1"/>
        </xdr:cNvSpPr>
      </xdr:nvSpPr>
      <xdr:spPr bwMode="auto">
        <a:xfrm>
          <a:off x="90487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0</xdr:row>
      <xdr:rowOff>676275</xdr:rowOff>
    </xdr:to>
    <xdr:pic>
      <xdr:nvPicPr>
        <xdr:cNvPr id="1177" name="Picture 2" descr="brasãoGIF_300dpi">
          <a:extLst>
            <a:ext uri="{FF2B5EF4-FFF2-40B4-BE49-F238E27FC236}">
              <a16:creationId xmlns:a16="http://schemas.microsoft.com/office/drawing/2014/main" id="{2D9FE537-08BD-4E94-B227-3E43A097A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L52"/>
  <sheetViews>
    <sheetView tabSelected="1" zoomScaleNormal="100" workbookViewId="0">
      <selection activeCell="H1" sqref="H1"/>
    </sheetView>
  </sheetViews>
  <sheetFormatPr defaultRowHeight="12.75" x14ac:dyDescent="0.2"/>
  <cols>
    <col min="1" max="1" width="8.28515625" style="1" customWidth="1"/>
    <col min="2" max="2" width="12.5703125" style="1" customWidth="1"/>
    <col min="3" max="3" width="54.140625" style="2" customWidth="1"/>
    <col min="4" max="4" width="9.7109375" style="1" customWidth="1"/>
    <col min="5" max="5" width="9.140625" style="1" customWidth="1"/>
    <col min="6" max="6" width="10.140625" style="3" customWidth="1"/>
    <col min="7" max="7" width="11.42578125" style="16" customWidth="1"/>
    <col min="8" max="8" width="13.28515625" style="14" customWidth="1"/>
    <col min="9" max="9" width="8.85546875" style="2" hidden="1" customWidth="1"/>
    <col min="10" max="10" width="11.5703125" style="2" customWidth="1"/>
    <col min="11" max="16" width="9.140625" style="2"/>
    <col min="17" max="17" width="10" style="2" bestFit="1" customWidth="1"/>
    <col min="18" max="16384" width="9.140625" style="2"/>
  </cols>
  <sheetData>
    <row r="1" spans="1:12" ht="58.5" customHeight="1" x14ac:dyDescent="0.2">
      <c r="I1" s="4"/>
    </row>
    <row r="2" spans="1:12" x14ac:dyDescent="0.2">
      <c r="A2" s="92" t="s">
        <v>37</v>
      </c>
      <c r="B2" s="92"/>
      <c r="C2" s="92"/>
      <c r="D2" s="92"/>
      <c r="E2" s="92"/>
      <c r="F2" s="92"/>
      <c r="G2" s="92"/>
      <c r="H2" s="92"/>
    </row>
    <row r="3" spans="1:12" x14ac:dyDescent="0.2">
      <c r="A3" s="92" t="str">
        <f>UPPER(Dados!B1&amp;"  -  "&amp;Dados!B4)</f>
        <v>TOMADA DE PREÇOS Nº 005/2023  -  ABERTURA DAS PROPOSTAS: 10/10/2023 ÀS 10:00HS</v>
      </c>
      <c r="B3" s="92"/>
      <c r="C3" s="92"/>
      <c r="D3" s="92"/>
      <c r="E3" s="92"/>
      <c r="F3" s="92"/>
      <c r="G3" s="92"/>
      <c r="H3" s="92"/>
    </row>
    <row r="4" spans="1:12" x14ac:dyDescent="0.2">
      <c r="A4" s="98" t="str">
        <f>Dados!B3</f>
        <v>CONSTRUÇÃO ESPAÇO IMPLANTAÇÃO ANTENA SINAL DIGITAL</v>
      </c>
      <c r="B4" s="98"/>
      <c r="C4" s="98"/>
      <c r="D4" s="98"/>
      <c r="E4" s="98"/>
      <c r="F4" s="98"/>
      <c r="G4" s="98"/>
      <c r="H4" s="98"/>
    </row>
    <row r="5" spans="1:12" x14ac:dyDescent="0.2">
      <c r="A5" s="92" t="str">
        <f>Dados!B2</f>
        <v>PROCESSO ADMINISTRATIVO Nº 2139/2023 de 13/06/2023</v>
      </c>
      <c r="B5" s="92"/>
      <c r="C5" s="92"/>
      <c r="D5" s="92"/>
      <c r="E5" s="92"/>
      <c r="F5" s="92"/>
      <c r="G5" s="92"/>
      <c r="H5" s="92"/>
    </row>
    <row r="6" spans="1:12" x14ac:dyDescent="0.2">
      <c r="A6" s="92" t="str">
        <f>Dados!B7</f>
        <v>MENOR PREÇO POR REGIME GLOBAL</v>
      </c>
      <c r="B6" s="92"/>
      <c r="C6" s="92"/>
      <c r="D6" s="92"/>
      <c r="E6" s="92"/>
      <c r="F6" s="92"/>
      <c r="G6" s="92"/>
      <c r="H6" s="92"/>
    </row>
    <row r="7" spans="1:12" ht="13.5" customHeight="1" x14ac:dyDescent="0.2">
      <c r="A7" s="99" t="s">
        <v>32</v>
      </c>
      <c r="B7" s="99"/>
      <c r="C7" s="57">
        <f>Dados!B8</f>
        <v>54133.583467320001</v>
      </c>
      <c r="D7" s="8"/>
      <c r="E7" s="8"/>
      <c r="F7" s="64"/>
      <c r="G7" s="17"/>
      <c r="H7" s="13"/>
    </row>
    <row r="8" spans="1:12" s="10" customFormat="1" ht="12" customHeight="1" x14ac:dyDescent="0.2">
      <c r="A8" s="18" t="s">
        <v>0</v>
      </c>
      <c r="B8" s="93"/>
      <c r="C8" s="93"/>
      <c r="D8" s="93"/>
      <c r="E8" s="93"/>
      <c r="F8" s="93"/>
      <c r="G8" s="93"/>
      <c r="H8" s="93"/>
    </row>
    <row r="9" spans="1:12" s="10" customFormat="1" ht="12" customHeight="1" x14ac:dyDescent="0.2">
      <c r="A9" s="18" t="s">
        <v>1</v>
      </c>
      <c r="B9" s="95"/>
      <c r="C9" s="95"/>
      <c r="D9" s="95"/>
      <c r="E9" s="95"/>
      <c r="F9" s="95"/>
      <c r="G9" s="95"/>
      <c r="H9" s="95"/>
    </row>
    <row r="10" spans="1:12" s="10" customFormat="1" ht="12" customHeight="1" x14ac:dyDescent="0.2">
      <c r="A10" s="18" t="s">
        <v>2</v>
      </c>
      <c r="B10" s="93"/>
      <c r="C10" s="94"/>
      <c r="D10" s="29" t="s">
        <v>8</v>
      </c>
      <c r="E10" s="93"/>
      <c r="F10" s="94"/>
      <c r="G10" s="94"/>
      <c r="H10" s="94"/>
    </row>
    <row r="11" spans="1:12" ht="4.5" customHeight="1" x14ac:dyDescent="0.2">
      <c r="A11" s="5"/>
      <c r="B11" s="5"/>
      <c r="C11" s="33"/>
      <c r="D11" s="33"/>
      <c r="E11" s="33"/>
      <c r="F11" s="34"/>
      <c r="G11" s="35"/>
      <c r="H11" s="36"/>
    </row>
    <row r="12" spans="1:12" s="10" customFormat="1" ht="22.5" x14ac:dyDescent="0.2">
      <c r="A12" s="38" t="s">
        <v>3</v>
      </c>
      <c r="B12" s="50" t="s">
        <v>94</v>
      </c>
      <c r="C12" s="39" t="s">
        <v>4</v>
      </c>
      <c r="D12" s="39" t="s">
        <v>5</v>
      </c>
      <c r="E12" s="39" t="s">
        <v>6</v>
      </c>
      <c r="F12" s="65" t="s">
        <v>25</v>
      </c>
      <c r="G12" s="42" t="s">
        <v>26</v>
      </c>
      <c r="H12" s="40" t="s">
        <v>7</v>
      </c>
    </row>
    <row r="13" spans="1:12" s="10" customFormat="1" ht="11.25" customHeight="1" x14ac:dyDescent="0.2">
      <c r="A13" s="54">
        <v>1</v>
      </c>
      <c r="B13" s="55"/>
      <c r="C13" s="73" t="s">
        <v>45</v>
      </c>
      <c r="D13" s="52"/>
      <c r="E13" s="61"/>
      <c r="F13" s="66"/>
      <c r="G13" s="52"/>
      <c r="H13" s="59"/>
    </row>
    <row r="14" spans="1:12" s="10" customFormat="1" ht="48" x14ac:dyDescent="0.2">
      <c r="A14" s="44" t="s">
        <v>42</v>
      </c>
      <c r="B14" s="51" t="s">
        <v>38</v>
      </c>
      <c r="C14" s="45" t="s">
        <v>43</v>
      </c>
      <c r="D14" s="46" t="s">
        <v>44</v>
      </c>
      <c r="E14" s="60">
        <v>3</v>
      </c>
      <c r="F14" s="63">
        <v>242.7</v>
      </c>
      <c r="G14" s="74"/>
      <c r="H14" s="56" t="str">
        <f>IF(G14="","",IF(ISTEXT(G14),"NC",G14*E14))</f>
        <v/>
      </c>
      <c r="I14" s="9">
        <f>F14*E14</f>
        <v>728.09999999999991</v>
      </c>
      <c r="L14" s="9"/>
    </row>
    <row r="15" spans="1:12" s="10" customFormat="1" ht="48" x14ac:dyDescent="0.2">
      <c r="A15" s="44" t="s">
        <v>57</v>
      </c>
      <c r="B15" s="51" t="s">
        <v>58</v>
      </c>
      <c r="C15" s="45" t="s">
        <v>59</v>
      </c>
      <c r="D15" s="46" t="s">
        <v>44</v>
      </c>
      <c r="E15" s="60">
        <v>150.86000000000001</v>
      </c>
      <c r="F15" s="63">
        <v>11.26</v>
      </c>
      <c r="G15" s="74"/>
      <c r="H15" s="56" t="str">
        <f>IF(G15="","",IF(ISTEXT(G15),"NC",G15*E15))</f>
        <v/>
      </c>
      <c r="I15" s="9">
        <f>F15*E15</f>
        <v>1698.6836000000001</v>
      </c>
      <c r="L15" s="9"/>
    </row>
    <row r="16" spans="1:12" s="10" customFormat="1" ht="48" x14ac:dyDescent="0.2">
      <c r="A16" s="44" t="s">
        <v>60</v>
      </c>
      <c r="B16" s="51" t="s">
        <v>61</v>
      </c>
      <c r="C16" s="45" t="s">
        <v>62</v>
      </c>
      <c r="D16" s="46" t="s">
        <v>48</v>
      </c>
      <c r="E16" s="60">
        <v>27.5</v>
      </c>
      <c r="F16" s="63">
        <v>55.57</v>
      </c>
      <c r="G16" s="74"/>
      <c r="H16" s="56" t="str">
        <f>IF(G16="","",IF(ISTEXT(G16),"NC",G16*E16))</f>
        <v/>
      </c>
      <c r="I16" s="9">
        <f>F16*E16</f>
        <v>1528.175</v>
      </c>
      <c r="L16" s="9"/>
    </row>
    <row r="17" spans="1:12" s="10" customFormat="1" x14ac:dyDescent="0.2">
      <c r="A17" s="47"/>
      <c r="B17" s="53"/>
      <c r="C17" s="48"/>
      <c r="D17" s="49"/>
      <c r="E17" s="62"/>
      <c r="F17" s="67" t="s">
        <v>29</v>
      </c>
      <c r="G17" s="75"/>
      <c r="H17" s="58">
        <f>SUM(H14:H16)</f>
        <v>0</v>
      </c>
      <c r="I17" s="9"/>
      <c r="L17" s="9"/>
    </row>
    <row r="18" spans="1:12" s="10" customFormat="1" ht="12" x14ac:dyDescent="0.2">
      <c r="A18" s="54">
        <v>2</v>
      </c>
      <c r="B18" s="55"/>
      <c r="C18" s="73" t="s">
        <v>63</v>
      </c>
      <c r="D18" s="52"/>
      <c r="E18" s="61"/>
      <c r="F18" s="66"/>
      <c r="G18" s="76"/>
      <c r="H18" s="59"/>
    </row>
    <row r="19" spans="1:12" s="10" customFormat="1" ht="36" x14ac:dyDescent="0.2">
      <c r="A19" s="44" t="s">
        <v>46</v>
      </c>
      <c r="B19" s="51" t="s">
        <v>64</v>
      </c>
      <c r="C19" s="45" t="s">
        <v>65</v>
      </c>
      <c r="D19" s="46" t="s">
        <v>53</v>
      </c>
      <c r="E19" s="60">
        <v>61</v>
      </c>
      <c r="F19" s="63">
        <v>77.88</v>
      </c>
      <c r="G19" s="74"/>
      <c r="H19" s="56" t="str">
        <f>IF(G19="","",IF(ISTEXT(G19),"NC",G19*E19))</f>
        <v/>
      </c>
      <c r="I19" s="9">
        <f>F19*E19</f>
        <v>4750.6799999999994</v>
      </c>
      <c r="L19" s="9"/>
    </row>
    <row r="20" spans="1:12" s="10" customFormat="1" ht="72" x14ac:dyDescent="0.2">
      <c r="A20" s="44" t="s">
        <v>47</v>
      </c>
      <c r="B20" s="51" t="s">
        <v>66</v>
      </c>
      <c r="C20" s="45" t="s">
        <v>67</v>
      </c>
      <c r="D20" s="46" t="s">
        <v>53</v>
      </c>
      <c r="E20" s="60">
        <v>9</v>
      </c>
      <c r="F20" s="63">
        <v>150.07</v>
      </c>
      <c r="G20" s="74"/>
      <c r="H20" s="56" t="str">
        <f t="shared" ref="H20:H22" si="0">IF(G20="","",IF(ISTEXT(G20),"NC",G20*E20))</f>
        <v/>
      </c>
      <c r="I20" s="9">
        <f t="shared" ref="I20:I22" si="1">F20*E20</f>
        <v>1350.6299999999999</v>
      </c>
      <c r="L20" s="9"/>
    </row>
    <row r="21" spans="1:12" s="10" customFormat="1" ht="72" x14ac:dyDescent="0.2">
      <c r="A21" s="44" t="s">
        <v>68</v>
      </c>
      <c r="B21" s="51" t="s">
        <v>69</v>
      </c>
      <c r="C21" s="45" t="s">
        <v>70</v>
      </c>
      <c r="D21" s="46" t="s">
        <v>52</v>
      </c>
      <c r="E21" s="60">
        <v>1</v>
      </c>
      <c r="F21" s="63">
        <v>2695.69</v>
      </c>
      <c r="G21" s="74"/>
      <c r="H21" s="56" t="str">
        <f t="shared" si="0"/>
        <v/>
      </c>
      <c r="I21" s="9">
        <f t="shared" si="1"/>
        <v>2695.69</v>
      </c>
      <c r="L21" s="9"/>
    </row>
    <row r="22" spans="1:12" s="10" customFormat="1" ht="72" x14ac:dyDescent="0.2">
      <c r="A22" s="44" t="s">
        <v>71</v>
      </c>
      <c r="B22" s="51" t="s">
        <v>72</v>
      </c>
      <c r="C22" s="45" t="s">
        <v>73</v>
      </c>
      <c r="D22" s="46" t="s">
        <v>52</v>
      </c>
      <c r="E22" s="60">
        <v>1</v>
      </c>
      <c r="F22" s="63">
        <v>1376.29</v>
      </c>
      <c r="G22" s="74"/>
      <c r="H22" s="56" t="str">
        <f t="shared" si="0"/>
        <v/>
      </c>
      <c r="I22" s="9">
        <f t="shared" si="1"/>
        <v>1376.29</v>
      </c>
      <c r="L22" s="9"/>
    </row>
    <row r="23" spans="1:12" s="10" customFormat="1" ht="72" x14ac:dyDescent="0.2">
      <c r="A23" s="44" t="s">
        <v>74</v>
      </c>
      <c r="B23" s="51" t="s">
        <v>75</v>
      </c>
      <c r="C23" s="45" t="s">
        <v>76</v>
      </c>
      <c r="D23" s="46" t="s">
        <v>52</v>
      </c>
      <c r="E23" s="60">
        <v>2</v>
      </c>
      <c r="F23" s="63">
        <v>543.62</v>
      </c>
      <c r="G23" s="74"/>
      <c r="H23" s="56" t="str">
        <f>IF(G23="","",IF(ISTEXT(G23),"NC",G23*E23))</f>
        <v/>
      </c>
      <c r="I23" s="9">
        <f>F23*E23</f>
        <v>1087.24</v>
      </c>
      <c r="L23" s="9"/>
    </row>
    <row r="24" spans="1:12" s="10" customFormat="1" x14ac:dyDescent="0.2">
      <c r="A24" s="47"/>
      <c r="B24" s="53"/>
      <c r="C24" s="48"/>
      <c r="D24" s="49"/>
      <c r="E24" s="62"/>
      <c r="F24" s="67" t="s">
        <v>29</v>
      </c>
      <c r="G24" s="75"/>
      <c r="H24" s="58">
        <f>SUM(H19:H23)</f>
        <v>0</v>
      </c>
      <c r="I24" s="9"/>
      <c r="L24" s="9"/>
    </row>
    <row r="25" spans="1:12" s="10" customFormat="1" ht="12" x14ac:dyDescent="0.2">
      <c r="A25" s="54">
        <v>3</v>
      </c>
      <c r="B25" s="55"/>
      <c r="C25" s="73" t="s">
        <v>50</v>
      </c>
      <c r="D25" s="52"/>
      <c r="E25" s="61"/>
      <c r="F25" s="66"/>
      <c r="G25" s="76"/>
      <c r="H25" s="59"/>
    </row>
    <row r="26" spans="1:12" s="10" customFormat="1" ht="48" x14ac:dyDescent="0.2">
      <c r="A26" s="44" t="s">
        <v>49</v>
      </c>
      <c r="B26" s="51" t="s">
        <v>77</v>
      </c>
      <c r="C26" s="45" t="s">
        <v>78</v>
      </c>
      <c r="D26" s="46" t="s">
        <v>44</v>
      </c>
      <c r="E26" s="60">
        <v>19.8</v>
      </c>
      <c r="F26" s="63">
        <v>299.14</v>
      </c>
      <c r="G26" s="74"/>
      <c r="H26" s="56" t="str">
        <f>IF(G26="","",IF(ISTEXT(G26),"NC",G26*E26))</f>
        <v/>
      </c>
      <c r="I26" s="9">
        <f>F26*E26</f>
        <v>5922.9719999999998</v>
      </c>
      <c r="L26" s="9"/>
    </row>
    <row r="27" spans="1:12" s="10" customFormat="1" x14ac:dyDescent="0.2">
      <c r="A27" s="47"/>
      <c r="B27" s="53"/>
      <c r="C27" s="48"/>
      <c r="D27" s="49"/>
      <c r="E27" s="62"/>
      <c r="F27" s="67" t="s">
        <v>29</v>
      </c>
      <c r="G27" s="75"/>
      <c r="H27" s="58">
        <f>SUM(H26:H26)</f>
        <v>0</v>
      </c>
      <c r="I27" s="9"/>
      <c r="L27" s="9"/>
    </row>
    <row r="28" spans="1:12" s="10" customFormat="1" ht="12" x14ac:dyDescent="0.2">
      <c r="A28" s="54">
        <v>4</v>
      </c>
      <c r="B28" s="55"/>
      <c r="C28" s="73" t="s">
        <v>79</v>
      </c>
      <c r="D28" s="52"/>
      <c r="E28" s="61"/>
      <c r="F28" s="66"/>
      <c r="G28" s="76"/>
      <c r="H28" s="59"/>
    </row>
    <row r="29" spans="1:12" s="10" customFormat="1" ht="72" x14ac:dyDescent="0.2">
      <c r="A29" s="44" t="s">
        <v>51</v>
      </c>
      <c r="B29" s="51" t="s">
        <v>80</v>
      </c>
      <c r="C29" s="45" t="s">
        <v>81</v>
      </c>
      <c r="D29" s="46" t="s">
        <v>53</v>
      </c>
      <c r="E29" s="60">
        <v>47.2</v>
      </c>
      <c r="F29" s="63">
        <v>284.89999999999998</v>
      </c>
      <c r="G29" s="74"/>
      <c r="H29" s="56" t="str">
        <f>IF(G29="","",IF(ISTEXT(G29),"NC",G29*E29))</f>
        <v/>
      </c>
      <c r="I29" s="9">
        <f>F29*E29</f>
        <v>13447.279999999999</v>
      </c>
      <c r="L29" s="9"/>
    </row>
    <row r="30" spans="1:12" s="10" customFormat="1" ht="36" x14ac:dyDescent="0.2">
      <c r="A30" s="44" t="s">
        <v>82</v>
      </c>
      <c r="B30" s="51" t="s">
        <v>83</v>
      </c>
      <c r="C30" s="45" t="s">
        <v>84</v>
      </c>
      <c r="D30" s="46" t="s">
        <v>53</v>
      </c>
      <c r="E30" s="60">
        <v>25.5</v>
      </c>
      <c r="F30" s="63">
        <v>8.1199999999999992</v>
      </c>
      <c r="G30" s="74"/>
      <c r="H30" s="56" t="str">
        <f>IF(G30="","",IF(ISTEXT(G30),"NC",G30*E30))</f>
        <v/>
      </c>
      <c r="I30" s="9">
        <f>F30*E30</f>
        <v>207.05999999999997</v>
      </c>
      <c r="L30" s="9"/>
    </row>
    <row r="31" spans="1:12" s="10" customFormat="1" ht="72" x14ac:dyDescent="0.2">
      <c r="A31" s="44" t="s">
        <v>85</v>
      </c>
      <c r="B31" s="51" t="s">
        <v>86</v>
      </c>
      <c r="C31" s="45" t="s">
        <v>87</v>
      </c>
      <c r="D31" s="46" t="s">
        <v>52</v>
      </c>
      <c r="E31" s="60">
        <v>1</v>
      </c>
      <c r="F31" s="63">
        <v>8437.98</v>
      </c>
      <c r="G31" s="74"/>
      <c r="H31" s="56" t="str">
        <f>IF(G31="","",IF(ISTEXT(G31),"NC",G31*E31))</f>
        <v/>
      </c>
      <c r="I31" s="9">
        <f>F31*E31</f>
        <v>8437.98</v>
      </c>
      <c r="L31" s="9"/>
    </row>
    <row r="32" spans="1:12" s="10" customFormat="1" x14ac:dyDescent="0.2">
      <c r="A32" s="47"/>
      <c r="B32" s="53"/>
      <c r="C32" s="48"/>
      <c r="D32" s="49"/>
      <c r="E32" s="62"/>
      <c r="F32" s="67" t="s">
        <v>29</v>
      </c>
      <c r="G32" s="75"/>
      <c r="H32" s="58">
        <f>SUM(H29:H31)</f>
        <v>0</v>
      </c>
      <c r="I32" s="9"/>
      <c r="L32" s="9"/>
    </row>
    <row r="33" spans="1:12" s="10" customFormat="1" ht="15" x14ac:dyDescent="0.2">
      <c r="A33" s="80"/>
      <c r="B33" s="80"/>
      <c r="C33" s="79"/>
      <c r="D33" s="81"/>
      <c r="E33" s="82"/>
      <c r="F33" s="85"/>
      <c r="G33" s="86" t="s">
        <v>54</v>
      </c>
      <c r="H33" s="87" t="str">
        <f>IF(SUM(H14:H32)=0,"",SUM(H14:H32)/2)</f>
        <v/>
      </c>
      <c r="I33" s="9"/>
      <c r="L33" s="9"/>
    </row>
    <row r="34" spans="1:12" s="10" customFormat="1" ht="15" x14ac:dyDescent="0.2">
      <c r="A34" s="80"/>
      <c r="B34" s="80"/>
      <c r="C34" s="79"/>
      <c r="D34" s="81"/>
      <c r="E34" s="82"/>
      <c r="F34" s="83"/>
      <c r="G34" s="88" t="s">
        <v>88</v>
      </c>
      <c r="H34" s="84" t="str">
        <f>IF(SUM(H14:H32)=0,"",H33*25.22%)</f>
        <v/>
      </c>
      <c r="I34" s="9"/>
      <c r="L34" s="9"/>
    </row>
    <row r="35" spans="1:12" s="32" customFormat="1" ht="9" x14ac:dyDescent="0.2">
      <c r="A35" s="37"/>
      <c r="B35" s="37"/>
      <c r="F35" s="31"/>
      <c r="G35" s="96" t="s">
        <v>27</v>
      </c>
      <c r="H35" s="97"/>
      <c r="I35" s="31"/>
    </row>
    <row r="36" spans="1:12" ht="15.75" x14ac:dyDescent="0.2">
      <c r="G36" s="89" t="str">
        <f>IF(SUM(H14:H32)=0,"",SUM(H33:H34))</f>
        <v/>
      </c>
      <c r="H36" s="90"/>
      <c r="I36" s="11"/>
    </row>
    <row r="37" spans="1:12" ht="7.5" customHeight="1" x14ac:dyDescent="0.2">
      <c r="H37" s="3"/>
      <c r="I37" s="11"/>
    </row>
    <row r="38" spans="1:12" s="41" customFormat="1" ht="27" customHeight="1" x14ac:dyDescent="0.2">
      <c r="A38" s="91" t="str">
        <f>" - "&amp;Dados!B23</f>
        <v xml:space="preserve"> - A prestação dos serviços do objeto desta licitação deverá iniciar a partir da data de celebração do contrato pertinente, após emissão da Ordem de Serviço, conforme cronograma estabelecido em conjunto com o engenheiro da Prefeitura Municipal de Sumidouro;</v>
      </c>
      <c r="B38" s="91"/>
      <c r="C38" s="91"/>
      <c r="D38" s="91"/>
      <c r="E38" s="91"/>
      <c r="F38" s="91"/>
      <c r="G38" s="91"/>
      <c r="H38" s="91"/>
    </row>
    <row r="39" spans="1:12" s="41" customFormat="1" ht="27" customHeight="1" x14ac:dyDescent="0.2">
      <c r="A39" s="91" t="str">
        <f>" - "&amp;Dados!B24</f>
        <v xml:space="preserve"> - A prestação dos serviços do objeto desta licitação deverá iniciar após assinatura de pertinente contrato, a partir da data de emissão da Ordem de Serviço para o período estimado de 02 (dois) meses, conforme cronograma estabelecido em conjunto com o engenheiro da Prefeitura Municipal de Sumidouro;</v>
      </c>
      <c r="B39" s="91"/>
      <c r="C39" s="91"/>
      <c r="D39" s="91"/>
      <c r="E39" s="91"/>
      <c r="F39" s="91"/>
      <c r="G39" s="91"/>
      <c r="H39" s="91"/>
    </row>
    <row r="40" spans="1:12" s="41" customFormat="1" ht="11.25" x14ac:dyDescent="0.2">
      <c r="A40" s="91" t="str">
        <f>" - "&amp;Dados!B25</f>
        <v xml:space="preserve"> - O pagamento do objeto de que trata a TOMADA DE PREÇOS 005/2023, será efetuado pela Tesouraria da Prefeitura Municipal de Sumidouro;</v>
      </c>
      <c r="B40" s="91"/>
      <c r="C40" s="91"/>
      <c r="D40" s="91"/>
      <c r="E40" s="91"/>
      <c r="F40" s="91"/>
      <c r="G40" s="91"/>
      <c r="H40" s="91"/>
    </row>
    <row r="41" spans="1:12" s="10" customFormat="1" ht="11.25" x14ac:dyDescent="0.2">
      <c r="A41" s="91" t="str">
        <f>" - "&amp;Dados!B26</f>
        <v xml:space="preserve"> - Proposta válida por 60 (sessenta) dias</v>
      </c>
      <c r="B41" s="91"/>
      <c r="C41" s="91"/>
      <c r="D41" s="91"/>
      <c r="E41" s="91"/>
      <c r="F41" s="91"/>
      <c r="G41" s="91"/>
      <c r="H41" s="91"/>
    </row>
    <row r="48" spans="1:12" ht="12.75" customHeight="1" x14ac:dyDescent="0.2">
      <c r="C48" s="1"/>
      <c r="H48" s="1"/>
    </row>
    <row r="49" spans="3:8" x14ac:dyDescent="0.2">
      <c r="C49" s="1"/>
      <c r="H49" s="1"/>
    </row>
    <row r="50" spans="3:8" x14ac:dyDescent="0.2">
      <c r="C50" s="43"/>
      <c r="H50" s="1"/>
    </row>
    <row r="51" spans="3:8" x14ac:dyDescent="0.2">
      <c r="C51" s="1"/>
      <c r="H51" s="1"/>
    </row>
    <row r="52" spans="3:8" x14ac:dyDescent="0.2">
      <c r="C52" s="1"/>
      <c r="H52" s="1"/>
    </row>
  </sheetData>
  <autoFilter ref="A11:H41" xr:uid="{00000000-0009-0000-0000-000000000000}"/>
  <mergeCells count="16">
    <mergeCell ref="G36:H36"/>
    <mergeCell ref="A41:H41"/>
    <mergeCell ref="A2:H2"/>
    <mergeCell ref="A38:H38"/>
    <mergeCell ref="A39:H39"/>
    <mergeCell ref="A40:H40"/>
    <mergeCell ref="E10:H10"/>
    <mergeCell ref="B8:H8"/>
    <mergeCell ref="B9:H9"/>
    <mergeCell ref="B10:C10"/>
    <mergeCell ref="G35:H35"/>
    <mergeCell ref="A3:H3"/>
    <mergeCell ref="A4:H4"/>
    <mergeCell ref="A6:H6"/>
    <mergeCell ref="A5:H5"/>
    <mergeCell ref="A7:B7"/>
  </mergeCells>
  <phoneticPr fontId="0" type="noConversion"/>
  <conditionalFormatting sqref="G36">
    <cfRule type="expression" dxfId="15" priority="24" stopIfTrue="1">
      <formula>IF($K35="OK",IF(I35=1,TRUE(),FALSE()),FALSE())</formula>
    </cfRule>
    <cfRule type="expression" dxfId="14" priority="25" stopIfTrue="1">
      <formula>IF($K35="Empate",IF(I35=1,TRUE(),FALSE()),FALSE())</formula>
    </cfRule>
    <cfRule type="expression" dxfId="13" priority="26" stopIfTrue="1">
      <formula>IF($K35="Empate",IF(I35=2,TRUE(),FALSE()),FALSE())</formula>
    </cfRule>
  </conditionalFormatting>
  <conditionalFormatting sqref="H26:H27 H14:H17 H19:H24 H29:H32">
    <cfRule type="expression" dxfId="12" priority="27" stopIfTrue="1">
      <formula>IF(ISTEXT(G14),FALSE(),IF(G14&gt;F14,TRUE(),FALSE()))</formula>
    </cfRule>
  </conditionalFormatting>
  <conditionalFormatting sqref="G35">
    <cfRule type="expression" dxfId="11" priority="21" stopIfTrue="1">
      <formula>IF($K35="Empate",IF(I35=1,TRUE(),FALSE()),FALSE())</formula>
    </cfRule>
    <cfRule type="expression" dxfId="10" priority="22" stopIfTrue="1">
      <formula>IF(I35="&gt;",FALSE(),IF(I35&gt;0,TRUE(),FALSE()))</formula>
    </cfRule>
    <cfRule type="expression" dxfId="9" priority="23" stopIfTrue="1">
      <formula>IF(I35="&gt;",TRUE(),FALSE())</formula>
    </cfRule>
  </conditionalFormatting>
  <conditionalFormatting sqref="C26:C27 C14:C17 C19:C24 C29:C32">
    <cfRule type="expression" dxfId="8" priority="28" stopIfTrue="1">
      <formula>IF(#REF!=1,IF(#REF!=0,1,0),0)</formula>
    </cfRule>
  </conditionalFormatting>
  <conditionalFormatting sqref="G29:G31 G14:G16">
    <cfRule type="cellIs" dxfId="7" priority="29" stopIfTrue="1" operator="equal">
      <formula>""</formula>
    </cfRule>
  </conditionalFormatting>
  <conditionalFormatting sqref="E10:H10 B8:B9 B10:C10">
    <cfRule type="cellIs" dxfId="6" priority="30" stopIfTrue="1" operator="equal">
      <formula>$H$1</formula>
    </cfRule>
  </conditionalFormatting>
  <conditionalFormatting sqref="G19:G23">
    <cfRule type="cellIs" dxfId="5" priority="17" stopIfTrue="1" operator="equal">
      <formula>""</formula>
    </cfRule>
  </conditionalFormatting>
  <conditionalFormatting sqref="G26">
    <cfRule type="cellIs" dxfId="4" priority="14" stopIfTrue="1" operator="equal">
      <formula>""</formula>
    </cfRule>
  </conditionalFormatting>
  <conditionalFormatting sqref="H34">
    <cfRule type="expression" dxfId="3" priority="3" stopIfTrue="1">
      <formula>IF(ISTEXT(G34),FALSE(),IF(G34&gt;F34,TRUE(),FALSE()))</formula>
    </cfRule>
  </conditionalFormatting>
  <conditionalFormatting sqref="C34">
    <cfRule type="expression" dxfId="2" priority="4" stopIfTrue="1">
      <formula>IF(#REF!=1,IF(#REF!=0,1,0),0)</formula>
    </cfRule>
  </conditionalFormatting>
  <conditionalFormatting sqref="H33">
    <cfRule type="expression" dxfId="1" priority="1" stopIfTrue="1">
      <formula>IF(ISTEXT(G33),FALSE(),IF(G33&gt;F33,TRUE(),FALSE()))</formula>
    </cfRule>
  </conditionalFormatting>
  <conditionalFormatting sqref="C33">
    <cfRule type="expression" dxfId="0" priority="2" stopIfTrue="1">
      <formula>IF(#REF!=1,IF(#REF!=0,1,0),0)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65" fitToHeight="20" orientation="portrait" horizontalDpi="4294967295" verticalDpi="4294967295" r:id="rId1"/>
  <headerFooter alignWithMargins="0">
    <oddHeader>&amp;R&amp;"Arial,Negrito"&amp;6Página &amp;P de &amp;N.</oddHeader>
    <oddFooter>&amp;C
____________________________________
Assinatura e Carimbo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32"/>
  <sheetViews>
    <sheetView workbookViewId="0">
      <selection activeCell="B4" sqref="B4"/>
    </sheetView>
  </sheetViews>
  <sheetFormatPr defaultRowHeight="12.75" x14ac:dyDescent="0.2"/>
  <cols>
    <col min="1" max="1" width="14.140625" customWidth="1"/>
    <col min="2" max="2" width="56.28515625" customWidth="1"/>
    <col min="3" max="5" width="36.42578125" customWidth="1"/>
    <col min="6" max="13" width="14.5703125" customWidth="1"/>
    <col min="14" max="15" width="9.28515625" customWidth="1"/>
  </cols>
  <sheetData>
    <row r="1" spans="1:7" x14ac:dyDescent="0.2">
      <c r="A1" s="19" t="s">
        <v>9</v>
      </c>
      <c r="B1" s="7" t="s">
        <v>89</v>
      </c>
      <c r="E1" s="6"/>
      <c r="F1" s="6"/>
      <c r="G1" s="6"/>
    </row>
    <row r="2" spans="1:7" x14ac:dyDescent="0.2">
      <c r="A2" s="19" t="s">
        <v>10</v>
      </c>
      <c r="B2" s="7" t="s">
        <v>90</v>
      </c>
      <c r="E2" s="6"/>
      <c r="F2" s="6"/>
      <c r="G2" s="6"/>
    </row>
    <row r="3" spans="1:7" x14ac:dyDescent="0.2">
      <c r="A3" s="19" t="s">
        <v>11</v>
      </c>
      <c r="B3" s="7" t="s">
        <v>91</v>
      </c>
      <c r="C3" s="7"/>
      <c r="E3" s="6"/>
      <c r="F3" s="6"/>
      <c r="G3" s="6"/>
    </row>
    <row r="4" spans="1:7" x14ac:dyDescent="0.2">
      <c r="A4" s="19" t="s">
        <v>12</v>
      </c>
      <c r="B4" s="7" t="s">
        <v>95</v>
      </c>
      <c r="C4" s="7"/>
      <c r="E4" s="6"/>
      <c r="F4" s="6"/>
      <c r="G4" s="6"/>
    </row>
    <row r="5" spans="1:7" x14ac:dyDescent="0.2">
      <c r="A5" s="19" t="s">
        <v>13</v>
      </c>
      <c r="B5" s="7" t="s">
        <v>40</v>
      </c>
      <c r="C5" s="7"/>
      <c r="E5" s="6"/>
      <c r="F5" s="6"/>
      <c r="G5" s="6"/>
    </row>
    <row r="6" spans="1:7" x14ac:dyDescent="0.2">
      <c r="A6" s="19" t="s">
        <v>19</v>
      </c>
      <c r="B6" s="15" t="s">
        <v>41</v>
      </c>
      <c r="C6" s="7"/>
      <c r="E6" s="6"/>
      <c r="F6" s="6"/>
      <c r="G6" s="6"/>
    </row>
    <row r="7" spans="1:7" x14ac:dyDescent="0.2">
      <c r="A7" s="19" t="s">
        <v>14</v>
      </c>
      <c r="B7" s="7" t="s">
        <v>30</v>
      </c>
      <c r="C7" s="7"/>
      <c r="E7" s="6"/>
      <c r="F7" s="6"/>
      <c r="G7" s="6"/>
    </row>
    <row r="8" spans="1:7" x14ac:dyDescent="0.2">
      <c r="A8" s="28" t="s">
        <v>23</v>
      </c>
      <c r="B8" s="30">
        <v>54133.583467320001</v>
      </c>
      <c r="C8" s="78"/>
      <c r="D8" s="77"/>
      <c r="E8" s="6"/>
      <c r="F8" s="6"/>
      <c r="G8" s="6"/>
    </row>
    <row r="9" spans="1:7" x14ac:dyDescent="0.2">
      <c r="A9" s="20" t="s">
        <v>0</v>
      </c>
      <c r="E9" s="6"/>
      <c r="F9" s="6"/>
      <c r="G9" s="6"/>
    </row>
    <row r="10" spans="1:7" x14ac:dyDescent="0.2">
      <c r="A10" s="21" t="s">
        <v>2</v>
      </c>
      <c r="E10" s="6"/>
      <c r="F10" s="6"/>
      <c r="G10" s="6"/>
    </row>
    <row r="11" spans="1:7" x14ac:dyDescent="0.2">
      <c r="A11" s="22" t="s">
        <v>8</v>
      </c>
      <c r="E11" s="6"/>
      <c r="F11" s="6"/>
      <c r="G11" s="6"/>
    </row>
    <row r="12" spans="1:7" x14ac:dyDescent="0.2">
      <c r="A12" s="21" t="s">
        <v>20</v>
      </c>
      <c r="E12" s="6"/>
      <c r="F12" s="6"/>
      <c r="G12" s="6"/>
    </row>
    <row r="13" spans="1:7" x14ac:dyDescent="0.2">
      <c r="A13" s="21" t="s">
        <v>24</v>
      </c>
      <c r="E13" s="6"/>
      <c r="F13" s="6"/>
      <c r="G13" s="6"/>
    </row>
    <row r="14" spans="1:7" x14ac:dyDescent="0.2">
      <c r="A14" s="21" t="s">
        <v>33</v>
      </c>
      <c r="E14" s="6"/>
      <c r="F14" s="6"/>
      <c r="G14" s="6"/>
    </row>
    <row r="15" spans="1:7" x14ac:dyDescent="0.2">
      <c r="A15" s="21" t="s">
        <v>34</v>
      </c>
      <c r="E15" s="6"/>
      <c r="F15" s="6"/>
      <c r="G15" s="6"/>
    </row>
    <row r="16" spans="1:7" x14ac:dyDescent="0.2">
      <c r="A16" s="70" t="s">
        <v>35</v>
      </c>
      <c r="B16" s="27"/>
      <c r="E16" s="27"/>
      <c r="F16" s="6"/>
      <c r="G16" s="6"/>
    </row>
    <row r="17" spans="1:13" s="26" customFormat="1" x14ac:dyDescent="0.2">
      <c r="A17" s="25" t="s">
        <v>21</v>
      </c>
      <c r="B17" s="68" t="s">
        <v>39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s="26" customFormat="1" x14ac:dyDescent="0.2">
      <c r="A18" s="25" t="s">
        <v>22</v>
      </c>
      <c r="B18" s="68" t="s">
        <v>92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x14ac:dyDescent="0.2">
      <c r="A19" s="71"/>
      <c r="B19" s="27"/>
      <c r="E19" s="6"/>
      <c r="F19" s="6"/>
      <c r="G19" s="6"/>
    </row>
    <row r="20" spans="1:13" x14ac:dyDescent="0.2">
      <c r="B20" s="27"/>
      <c r="E20" s="6"/>
      <c r="F20" s="6"/>
      <c r="G20" s="6"/>
    </row>
    <row r="21" spans="1:13" x14ac:dyDescent="0.2">
      <c r="E21" s="6"/>
      <c r="F21" s="6"/>
      <c r="G21" s="6"/>
    </row>
    <row r="22" spans="1:13" x14ac:dyDescent="0.2">
      <c r="E22" s="6"/>
      <c r="F22" s="6"/>
      <c r="G22" s="6"/>
    </row>
    <row r="23" spans="1:13" ht="63.75" x14ac:dyDescent="0.2">
      <c r="A23" s="23" t="s">
        <v>15</v>
      </c>
      <c r="B23" s="24" t="s">
        <v>31</v>
      </c>
      <c r="E23" s="6"/>
      <c r="F23" s="6"/>
      <c r="G23" s="6"/>
    </row>
    <row r="24" spans="1:13" ht="63.75" x14ac:dyDescent="0.2">
      <c r="A24" s="23" t="s">
        <v>16</v>
      </c>
      <c r="B24" s="15" t="s">
        <v>55</v>
      </c>
      <c r="E24" s="6"/>
      <c r="F24" s="6"/>
      <c r="G24" s="6"/>
    </row>
    <row r="25" spans="1:13" ht="38.25" x14ac:dyDescent="0.2">
      <c r="A25" s="23" t="s">
        <v>17</v>
      </c>
      <c r="B25" s="15" t="s">
        <v>93</v>
      </c>
      <c r="E25" s="6"/>
      <c r="F25" s="6"/>
      <c r="G25" s="6"/>
    </row>
    <row r="26" spans="1:13" ht="25.5" x14ac:dyDescent="0.2">
      <c r="A26" s="23" t="s">
        <v>18</v>
      </c>
      <c r="B26" s="24" t="s">
        <v>28</v>
      </c>
      <c r="E26" s="6"/>
      <c r="F26" s="6"/>
      <c r="G26" s="6"/>
    </row>
    <row r="27" spans="1:13" x14ac:dyDescent="0.2">
      <c r="A27" s="72" t="s">
        <v>36</v>
      </c>
      <c r="B27" s="69" t="s">
        <v>56</v>
      </c>
    </row>
    <row r="29" spans="1:13" x14ac:dyDescent="0.2">
      <c r="C29" s="12"/>
    </row>
    <row r="30" spans="1:13" x14ac:dyDescent="0.2">
      <c r="C30" s="12"/>
    </row>
    <row r="31" spans="1:13" x14ac:dyDescent="0.2">
      <c r="C31" s="12"/>
    </row>
    <row r="32" spans="1:13" x14ac:dyDescent="0.2">
      <c r="C32" s="12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Preços - Itens</vt:lpstr>
      <vt:lpstr>Dados</vt:lpstr>
      <vt:lpstr>'Quadro de Preços - Itens'!Titulos_de_impressao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2023-09-21T18:31:06Z</cp:lastPrinted>
  <dcterms:created xsi:type="dcterms:W3CDTF">2006-04-18T17:38:46Z</dcterms:created>
  <dcterms:modified xsi:type="dcterms:W3CDTF">2023-09-21T18:31:36Z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