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EstaPasta_de_trabalho"/>
  <mc:AlternateContent xmlns:mc="http://schemas.openxmlformats.org/markup-compatibility/2006">
    <mc:Choice Requires="x15">
      <x15ac:absPath xmlns:x15ac="http://schemas.microsoft.com/office/spreadsheetml/2010/11/ac" url="D:\licitacoes\2023\Pregão Eletronico\Pregão Eletrônico 019-23 - Contratação de Empresa Implantação de Sistema de Gestão Pública - SMEC\"/>
    </mc:Choice>
  </mc:AlternateContent>
  <xr:revisionPtr revIDLastSave="0" documentId="13_ncr:1_{324DE115-1C64-4642-B1EA-E2174CD91359}"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Preços'!$A$11:$G$30</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1" l="1"/>
  <c r="G14" i="1" l="1"/>
  <c r="G15" i="1"/>
  <c r="G16" i="1"/>
  <c r="A24" i="1" l="1"/>
  <c r="A25" i="1"/>
  <c r="A26" i="1"/>
  <c r="A27" i="1"/>
  <c r="A28" i="1"/>
  <c r="A29" i="1"/>
  <c r="A30" i="1"/>
  <c r="A23" i="1"/>
  <c r="E6" i="1"/>
  <c r="G13" i="1"/>
  <c r="A4" i="1"/>
  <c r="A21" i="1"/>
  <c r="A22" i="1"/>
  <c r="A20" i="1"/>
  <c r="A19" i="1"/>
  <c r="A6" i="1"/>
  <c r="A5" i="1"/>
  <c r="A3" i="1"/>
  <c r="F18" i="1" l="1"/>
</calcChain>
</file>

<file path=xl/sharedStrings.xml><?xml version="1.0" encoding="utf-8"?>
<sst xmlns="http://schemas.openxmlformats.org/spreadsheetml/2006/main" count="89" uniqueCount="82">
  <si>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</si>
  <si>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</si>
  <si>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</si>
  <si>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</si>
  <si>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</si>
  <si>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</si>
  <si>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</si>
  <si>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</si>
  <si>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</si>
  <si>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</si>
  <si>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</si>
  <si>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</si>
  <si>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</si>
  <si>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</si>
  <si>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</si>
  <si>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</si>
  <si>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</si>
  <si>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</si>
  <si>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</si>
  <si>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</si>
  <si>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</si>
  <si>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</si>
  <si>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</si>
  <si>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</si>
  <si>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</si>
  <si>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</si>
  <si>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</si>
  <si>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</si>
  <si>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</si>
  <si>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</si>
  <si>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</si>
  <si>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</si>
  <si>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</si>
  <si>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</si>
  <si>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</si>
  <si>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</si>
  <si>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</si>
  <si>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</si>
  <si>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</si>
  <si>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</si>
  <si>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</si>
  <si>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</si>
  <si>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</si>
  <si>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Homologação: __/__/2023</t>
  </si>
  <si>
    <t>Previsão Publicação: __/__/2023</t>
  </si>
  <si>
    <t>LICENÇA E MANUTENÇÃO DE USO DE SISTEMA DE GESTÃO EDUCACIONAL</t>
  </si>
  <si>
    <t>IMPLANTAÇÃO E TREINAMENTO SISTEMA DE GESTÃO EDUCACIONAL</t>
  </si>
  <si>
    <t>SUPORTE TÉCNICO SISTEMA DE GESTÃO EDUCACIONAL</t>
  </si>
  <si>
    <t>DATACENTER SISTEMA DE GESTÃO EDUCACIONAL</t>
  </si>
  <si>
    <t>PREGÃO ELETRÔNICO Nº 019/2023</t>
  </si>
  <si>
    <t>PROCESSO ADMINISTRATIVO N° 0472/2022 de 15/02/2022</t>
  </si>
  <si>
    <t>CONTRATAÇÃO DE EMPRESA ESPECIALIZADA PARA FORNECIMENTO DE PROGRAMA DE COMPUTADOR</t>
  </si>
  <si>
    <t>Sec. Educação</t>
  </si>
  <si>
    <t>N.º 1701.1236100232.051-3390.39.00-155000000</t>
  </si>
  <si>
    <t>A execução do objeto da presente licitação será realizado junto a Secretaria obedecendo, na íntegra, ao detalhamento do termo de referência.</t>
  </si>
  <si>
    <t>A execução dos serviços/objeto da presente Licitação será para um período de 12 (doze) meses, a partir da assinatura do presente contrato, podendo ser prorrogado, a critério da Administração em conformidade com o disposto no inciso IV do art. 57 da Lei Federal nº 8.666/93.</t>
  </si>
  <si>
    <t>O pagamento do objeto de que trata o PREGÃO ELETRÔNICO 019/2023, será efetuado pela Tesouraria da Prefeitura Municipal de Sumidouro.</t>
  </si>
  <si>
    <t>Prazo o Contrato: 12 meses a contar de sua assinatura.</t>
  </si>
  <si>
    <t>MENOR PREÇO GLOBAL</t>
  </si>
  <si>
    <t>Planilha para Composição de Preços, para informar o custo unitário, nos termos do art. 40, §2º, inciso II, c/c art. 7º, §2º inciso II da Lei 8.666/93</t>
  </si>
  <si>
    <t>A</t>
  </si>
  <si>
    <t>A1</t>
  </si>
  <si>
    <t>A2</t>
  </si>
  <si>
    <t xml:space="preserve">DESPESAS COM FUNCIONÁRIOS (COM ENCARGOS)                                                               </t>
  </si>
  <si>
    <t>A3</t>
  </si>
  <si>
    <t>DESPESAS COM MATERIAIS E EQUIPAMENTOS NECESSÁRIOS</t>
  </si>
  <si>
    <t>A4</t>
  </si>
  <si>
    <t>DESPESAS OPERACIONAIS (CUSTOS ADMINISTRATIVOS)</t>
  </si>
  <si>
    <t>A5</t>
  </si>
  <si>
    <t>A6</t>
  </si>
  <si>
    <t>B</t>
  </si>
  <si>
    <t>VALOR DOS IMPOSTOS E CONTRIBUIÇÕES</t>
  </si>
  <si>
    <t>C</t>
  </si>
  <si>
    <t xml:space="preserve">LUCRO </t>
  </si>
  <si>
    <t>D</t>
  </si>
  <si>
    <t xml:space="preserve"> VALOR</t>
  </si>
  <si>
    <t>DESPESAS ENERGIA ELÉTRICA, TELEFONE, INTERNET</t>
  </si>
  <si>
    <t>DESPESAS DE LOCOMOÇÃO</t>
  </si>
  <si>
    <t>OUTRAS - ESPECIFICAR:</t>
  </si>
  <si>
    <t>VALORES ( D = A + B + C)</t>
  </si>
  <si>
    <t>SERV</t>
  </si>
  <si>
    <t>Abertura das Propostas: 17/03/2023,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</si>
</sst>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9"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
      <b/>
      <sz val="7.5"/>
      <name val="Arial"/>
      <family val="2"/>
    </font>
    <font>
      <sz val="7.5"/>
      <name val="Arial"/>
      <family val="2"/>
    </font>
  </fonts>
  <fills count="10">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
      <patternFill patternType="solid">
        <fgColor indexed="4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17"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18" fillId="0" borderId="1" xfId="0" applyFont="1" applyBorder="1" applyAlignment="1">
      <alignment horizontal="center" wrapText="1"/>
    </xf>
    <xf numFmtId="0" fontId="18" fillId="0" borderId="1" xfId="0" applyFont="1" applyBorder="1" applyAlignment="1">
      <alignment wrapText="1"/>
    </xf>
    <xf numFmtId="166" fontId="17" fillId="9" borderId="1" xfId="1" applyFont="1" applyFill="1" applyBorder="1" applyAlignment="1" applyProtection="1">
      <alignment horizontal="center" vertical="center" wrapText="1"/>
      <protection locked="0"/>
    </xf>
    <xf numFmtId="0" fontId="17" fillId="0" borderId="1" xfId="0" applyFont="1" applyBorder="1" applyAlignment="1">
      <alignment horizontal="center" wrapText="1"/>
    </xf>
    <xf numFmtId="0" fontId="17" fillId="0" borderId="1" xfId="0" applyFont="1" applyBorder="1" applyAlignment="1">
      <alignment wrapText="1"/>
    </xf>
    <xf numFmtId="0" fontId="17" fillId="0" borderId="1" xfId="0" applyFont="1" applyBorder="1" applyAlignment="1">
      <alignment horizontal="right" wrapText="1"/>
    </xf>
    <xf numFmtId="166" fontId="17" fillId="3" borderId="1" xfId="1" applyFont="1" applyFill="1" applyBorder="1" applyAlignment="1">
      <alignment horizontal="center" vertical="center" wrapText="1"/>
    </xf>
    <xf numFmtId="0" fontId="3" fillId="0" borderId="0" xfId="0" applyFont="1" applyAlignment="1" applyProtection="1">
      <alignment vertical="center" wrapText="1"/>
      <protection hidden="1"/>
    </xf>
    <xf numFmtId="0" fontId="3" fillId="0" borderId="11"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366951</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685183" y="285750"/>
          <a:ext cx="1796497"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0472/22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43"/>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3.28515625" style="1" customWidth="1"/>
    <col min="4" max="4" width="11.85546875"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82" t="s">
        <v>19</v>
      </c>
      <c r="B2" s="82"/>
      <c r="C2" s="82"/>
      <c r="D2" s="82"/>
      <c r="E2" s="82"/>
      <c r="F2" s="82"/>
      <c r="G2" s="82"/>
    </row>
    <row r="3" spans="1:11" x14ac:dyDescent="0.2">
      <c r="A3" s="82" t="str">
        <f>UPPER(Dados!B1&amp;"  -  "&amp;Dados!B4)</f>
        <v>PREGÃO ELETRÔNICO Nº 019/2023  -  ABERTURA DAS PROPOSTAS: 17/03/2023, ÀS 10:00HS</v>
      </c>
      <c r="B3" s="82"/>
      <c r="C3" s="82"/>
      <c r="D3" s="82"/>
      <c r="E3" s="82"/>
      <c r="F3" s="82"/>
      <c r="G3" s="82"/>
    </row>
    <row r="4" spans="1:11" x14ac:dyDescent="0.2">
      <c r="A4" s="83" t="str">
        <f>Dados!B3</f>
        <v>CONTRATAÇÃO DE EMPRESA ESPECIALIZADA PARA FORNECIMENTO DE PROGRAMA DE COMPUTADOR</v>
      </c>
      <c r="B4" s="83"/>
      <c r="C4" s="83"/>
      <c r="D4" s="83"/>
      <c r="E4" s="83"/>
      <c r="F4" s="83"/>
      <c r="G4" s="83"/>
    </row>
    <row r="5" spans="1:11" x14ac:dyDescent="0.2">
      <c r="A5" s="82" t="str">
        <f>Dados!B2</f>
        <v>PROCESSO ADMINISTRATIVO N° 0472/2022 de 15/02/2022</v>
      </c>
      <c r="B5" s="82"/>
      <c r="C5" s="82"/>
      <c r="D5" s="82"/>
      <c r="E5" s="82"/>
      <c r="F5" s="82"/>
      <c r="G5" s="82"/>
    </row>
    <row r="6" spans="1:11" x14ac:dyDescent="0.2">
      <c r="A6" s="51" t="str">
        <f>Dados!B7</f>
        <v>MENOR PREÇO GLOBAL</v>
      </c>
      <c r="B6" s="51"/>
      <c r="C6" s="80" t="s">
        <v>29</v>
      </c>
      <c r="D6" s="80"/>
      <c r="E6" s="81">
        <f>Dados!B8</f>
        <v>249600.03</v>
      </c>
      <c r="F6" s="81"/>
      <c r="G6" s="51"/>
    </row>
    <row r="7" spans="1:11" ht="2.25" customHeight="1" x14ac:dyDescent="0.2">
      <c r="A7" s="6"/>
      <c r="B7" s="6"/>
      <c r="C7" s="6"/>
      <c r="D7" s="6"/>
      <c r="E7" s="14"/>
      <c r="F7" s="14"/>
      <c r="G7" s="10"/>
    </row>
    <row r="8" spans="1:11" s="8" customFormat="1" ht="12" customHeight="1" x14ac:dyDescent="0.2">
      <c r="A8" s="15" t="s">
        <v>0</v>
      </c>
      <c r="B8" s="73"/>
      <c r="C8" s="73"/>
      <c r="D8" s="73"/>
      <c r="E8" s="73"/>
      <c r="F8" s="73"/>
      <c r="G8" s="73"/>
      <c r="H8" s="40"/>
    </row>
    <row r="9" spans="1:11" s="8" customFormat="1" ht="12" customHeight="1" x14ac:dyDescent="0.2">
      <c r="A9" s="15" t="s">
        <v>1</v>
      </c>
      <c r="B9" s="74"/>
      <c r="C9" s="74"/>
      <c r="D9" s="74"/>
      <c r="E9" s="74"/>
      <c r="F9" s="74"/>
      <c r="G9" s="74"/>
      <c r="H9" s="40"/>
    </row>
    <row r="10" spans="1:11" s="8" customFormat="1" ht="12" customHeight="1" x14ac:dyDescent="0.2">
      <c r="A10" s="15" t="s">
        <v>2</v>
      </c>
      <c r="B10" s="57"/>
      <c r="C10" s="26" t="s">
        <v>8</v>
      </c>
      <c r="D10" s="79"/>
      <c r="E10" s="79"/>
      <c r="F10" s="79"/>
      <c r="G10" s="79"/>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27" customHeight="1" x14ac:dyDescent="0.2">
      <c r="A13" s="33">
        <v>1</v>
      </c>
      <c r="B13" s="31" t="s">
        <v>45</v>
      </c>
      <c r="C13" s="34" t="s">
        <v>80</v>
      </c>
      <c r="D13" s="48">
        <v>12</v>
      </c>
      <c r="E13" s="50">
        <v>15566.67</v>
      </c>
      <c r="F13" s="56"/>
      <c r="G13" s="35" t="str">
        <f>IF(F13="","",IF(ISTEXT(F13),"NC",F13*D13))</f>
        <v/>
      </c>
      <c r="H13" s="40"/>
      <c r="K13" s="7"/>
    </row>
    <row r="14" spans="1:11" s="8" customFormat="1" ht="27" customHeight="1" x14ac:dyDescent="0.2">
      <c r="A14" s="33">
        <v>2</v>
      </c>
      <c r="B14" s="31" t="s">
        <v>46</v>
      </c>
      <c r="C14" s="34" t="s">
        <v>80</v>
      </c>
      <c r="D14" s="48">
        <v>3</v>
      </c>
      <c r="E14" s="50">
        <v>933.33</v>
      </c>
      <c r="F14" s="56"/>
      <c r="G14" s="35" t="str">
        <f t="shared" ref="G14:G16" si="0">IF(F14="","",IF(ISTEXT(F14),"NC",F14*D14))</f>
        <v/>
      </c>
      <c r="H14" s="40"/>
      <c r="K14" s="7"/>
    </row>
    <row r="15" spans="1:11" s="8" customFormat="1" ht="27" customHeight="1" x14ac:dyDescent="0.2">
      <c r="A15" s="33">
        <v>3</v>
      </c>
      <c r="B15" s="31" t="s">
        <v>47</v>
      </c>
      <c r="C15" s="34" t="s">
        <v>80</v>
      </c>
      <c r="D15" s="48">
        <v>12</v>
      </c>
      <c r="E15" s="50">
        <v>4053.33</v>
      </c>
      <c r="F15" s="56"/>
      <c r="G15" s="35" t="str">
        <f t="shared" si="0"/>
        <v/>
      </c>
      <c r="H15" s="40"/>
      <c r="K15" s="7"/>
    </row>
    <row r="16" spans="1:11" s="8" customFormat="1" ht="27" customHeight="1" x14ac:dyDescent="0.2">
      <c r="A16" s="33">
        <v>4</v>
      </c>
      <c r="B16" s="31" t="s">
        <v>48</v>
      </c>
      <c r="C16" s="34" t="s">
        <v>80</v>
      </c>
      <c r="D16" s="48">
        <v>12</v>
      </c>
      <c r="E16" s="50">
        <v>946.67</v>
      </c>
      <c r="F16" s="56"/>
      <c r="G16" s="35" t="str">
        <f t="shared" si="0"/>
        <v/>
      </c>
      <c r="H16" s="40"/>
      <c r="K16" s="7"/>
    </row>
    <row r="17" spans="1:8" s="27" customFormat="1" ht="9" x14ac:dyDescent="0.2">
      <c r="A17" s="36"/>
      <c r="E17" s="46"/>
      <c r="F17" s="75" t="s">
        <v>27</v>
      </c>
      <c r="G17" s="76"/>
      <c r="H17" s="41"/>
    </row>
    <row r="18" spans="1:8" ht="14.25" customHeight="1" x14ac:dyDescent="0.2">
      <c r="F18" s="77" t="str">
        <f>IF(SUM(G13:G16)=0,"",SUM(G13:G16))</f>
        <v/>
      </c>
      <c r="G18" s="78"/>
      <c r="H18" s="42"/>
    </row>
    <row r="19" spans="1:8" s="37" customFormat="1" ht="9" x14ac:dyDescent="0.2">
      <c r="A19" s="72" t="str">
        <f>" - "&amp;Dados!B23</f>
        <v xml:space="preserve"> - A execução do objeto da presente licitação será realizado junto a Secretaria obedecendo, na íntegra, ao detalhamento do termo de referência.</v>
      </c>
      <c r="B19" s="72"/>
      <c r="C19" s="72"/>
      <c r="D19" s="72"/>
      <c r="E19" s="72"/>
      <c r="F19" s="72"/>
      <c r="G19" s="72"/>
      <c r="H19" s="43"/>
    </row>
    <row r="20" spans="1:8" s="37" customFormat="1" ht="21.75" customHeight="1" x14ac:dyDescent="0.2">
      <c r="A20" s="72" t="str">
        <f>" - "&amp;Dados!B24</f>
        <v xml:space="preserve"> - A execução dos serviços/objeto da presente Licitação será para um período de 12 (doze) meses, a partir da assinatura do presente contrato, podendo ser prorrogado, a critério da Administração em conformidade com o disposto no inciso IV do art. 57 da Lei Federal nº 8.666/93.</v>
      </c>
      <c r="B20" s="72"/>
      <c r="C20" s="72"/>
      <c r="D20" s="72"/>
      <c r="E20" s="72"/>
      <c r="F20" s="72"/>
      <c r="G20" s="72"/>
      <c r="H20" s="43"/>
    </row>
    <row r="21" spans="1:8" s="37" customFormat="1" ht="9" x14ac:dyDescent="0.2">
      <c r="A21" s="72" t="str">
        <f>" - "&amp;Dados!B25</f>
        <v xml:space="preserve"> - O pagamento do objeto de que trata o PREGÃO ELETRÔNICO 019/2023, será efetuado pela Tesouraria da Prefeitura Municipal de Sumidouro.</v>
      </c>
      <c r="B21" s="72"/>
      <c r="C21" s="72"/>
      <c r="D21" s="72"/>
      <c r="E21" s="72"/>
      <c r="F21" s="72"/>
      <c r="G21" s="72"/>
      <c r="H21" s="43"/>
    </row>
    <row r="22" spans="1:8" s="27" customFormat="1" ht="9" x14ac:dyDescent="0.2">
      <c r="A22" s="72" t="str">
        <f>" - "&amp;Dados!B26</f>
        <v xml:space="preserve"> - Proposta válida por 60 (sessenta) dias</v>
      </c>
      <c r="B22" s="72"/>
      <c r="C22" s="72"/>
      <c r="D22" s="72"/>
      <c r="E22" s="72"/>
      <c r="F22" s="72"/>
      <c r="G22" s="72"/>
      <c r="H22" s="41"/>
    </row>
    <row r="23" spans="1:8" ht="21" customHeight="1" x14ac:dyDescent="0.2">
      <c r="A23" s="72" t="str">
        <f>" - "&amp;Dados!B28</f>
        <v xml:space="preserve"> - A Licitante poderá apresentar prospecto, ficha técnica ou outros documentos com informações que permitam a melhor identificação e qualificação do(s) item(ns) licitado(s);</v>
      </c>
      <c r="B23" s="72"/>
      <c r="C23" s="72"/>
      <c r="D23" s="72"/>
      <c r="E23" s="72"/>
      <c r="F23" s="72"/>
      <c r="G23" s="72"/>
      <c r="H23" s="44"/>
    </row>
    <row r="24" spans="1:8" x14ac:dyDescent="0.2">
      <c r="A24" s="72" t="str">
        <f>" - "&amp;Dados!B29</f>
        <v xml:space="preserve"> - A proposta de preços ajustada ao lance final deverá conter o valor numérico dos preços unitários e totais, não podendo exceder o valor do lance final;</v>
      </c>
      <c r="B24" s="72"/>
      <c r="C24" s="72"/>
      <c r="D24" s="72"/>
      <c r="E24" s="72"/>
      <c r="F24" s="72"/>
      <c r="G24" s="72"/>
      <c r="H24" s="44"/>
    </row>
    <row r="25" spans="1:8" ht="21.75" customHeight="1" x14ac:dyDescent="0.2">
      <c r="A25" s="7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5" s="72"/>
      <c r="C25" s="72"/>
      <c r="D25" s="72"/>
      <c r="E25" s="72"/>
      <c r="F25" s="72"/>
      <c r="G25" s="72"/>
      <c r="H25" s="44"/>
    </row>
    <row r="26" spans="1:8" ht="21.75" customHeight="1" x14ac:dyDescent="0.2">
      <c r="A26" s="7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6" s="72"/>
      <c r="C26" s="72"/>
      <c r="D26" s="72"/>
      <c r="E26" s="72"/>
      <c r="F26" s="72"/>
      <c r="G26" s="72"/>
      <c r="H26" s="44"/>
    </row>
    <row r="27" spans="1:8" ht="21.75" customHeight="1" x14ac:dyDescent="0.2">
      <c r="A27" s="7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7" s="72"/>
      <c r="C27" s="72"/>
      <c r="D27" s="72"/>
      <c r="E27" s="72"/>
      <c r="F27" s="72"/>
      <c r="G27" s="72"/>
      <c r="H27" s="44"/>
    </row>
    <row r="28" spans="1:8" ht="21.75" customHeight="1" x14ac:dyDescent="0.2">
      <c r="A28" s="72" t="str">
        <f>" - "&amp;Dados!B33</f>
        <v xml:space="preserve"> - Declaramos que até a presente data inexistem fatos impeditivos a participação desta empresa ao presente certame licitatório, ciente da obrigatoriedade de declarar ocorrências posteriores;</v>
      </c>
      <c r="B28" s="72"/>
      <c r="C28" s="72"/>
      <c r="D28" s="72"/>
      <c r="E28" s="72"/>
      <c r="F28" s="72"/>
      <c r="G28" s="72"/>
      <c r="H28" s="44"/>
    </row>
    <row r="29" spans="1:8" ht="30" customHeight="1" x14ac:dyDescent="0.2">
      <c r="A29" s="7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9" s="72"/>
      <c r="C29" s="72"/>
      <c r="D29" s="72"/>
      <c r="E29" s="72"/>
      <c r="F29" s="72"/>
      <c r="G29" s="72"/>
    </row>
    <row r="30" spans="1:8" ht="25.5" customHeight="1" x14ac:dyDescent="0.2">
      <c r="A30" s="7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0" s="72"/>
      <c r="C30" s="72"/>
      <c r="D30" s="72"/>
      <c r="E30" s="72"/>
      <c r="F30" s="72"/>
      <c r="G30" s="72"/>
    </row>
    <row r="33" spans="1:4" ht="30" customHeight="1" x14ac:dyDescent="0.2">
      <c r="A33" s="71" t="s">
        <v>59</v>
      </c>
      <c r="B33" s="71"/>
      <c r="C33" s="71"/>
      <c r="D33" s="70"/>
    </row>
    <row r="34" spans="1:4" x14ac:dyDescent="0.2">
      <c r="A34" s="61" t="s">
        <v>60</v>
      </c>
      <c r="B34" s="61" t="s">
        <v>4</v>
      </c>
      <c r="C34" s="62" t="s">
        <v>75</v>
      </c>
      <c r="D34" s="13"/>
    </row>
    <row r="35" spans="1:4" x14ac:dyDescent="0.15">
      <c r="A35" s="63" t="s">
        <v>61</v>
      </c>
      <c r="B35" s="64" t="s">
        <v>76</v>
      </c>
      <c r="C35" s="65"/>
      <c r="D35" s="13"/>
    </row>
    <row r="36" spans="1:4" x14ac:dyDescent="0.15">
      <c r="A36" s="63" t="s">
        <v>62</v>
      </c>
      <c r="B36" s="64" t="s">
        <v>63</v>
      </c>
      <c r="C36" s="65"/>
      <c r="D36" s="13"/>
    </row>
    <row r="37" spans="1:4" x14ac:dyDescent="0.15">
      <c r="A37" s="63" t="s">
        <v>64</v>
      </c>
      <c r="B37" s="64" t="s">
        <v>77</v>
      </c>
      <c r="C37" s="65"/>
      <c r="D37" s="13"/>
    </row>
    <row r="38" spans="1:4" x14ac:dyDescent="0.15">
      <c r="A38" s="63" t="s">
        <v>66</v>
      </c>
      <c r="B38" s="64" t="s">
        <v>65</v>
      </c>
      <c r="C38" s="65"/>
      <c r="D38" s="13"/>
    </row>
    <row r="39" spans="1:4" x14ac:dyDescent="0.15">
      <c r="A39" s="63" t="s">
        <v>68</v>
      </c>
      <c r="B39" s="64" t="s">
        <v>67</v>
      </c>
      <c r="C39" s="65"/>
      <c r="D39" s="13"/>
    </row>
    <row r="40" spans="1:4" x14ac:dyDescent="0.15">
      <c r="A40" s="63" t="s">
        <v>69</v>
      </c>
      <c r="B40" s="64" t="s">
        <v>78</v>
      </c>
      <c r="C40" s="65"/>
      <c r="D40" s="13"/>
    </row>
    <row r="41" spans="1:4" x14ac:dyDescent="0.15">
      <c r="A41" s="66" t="s">
        <v>70</v>
      </c>
      <c r="B41" s="67" t="s">
        <v>71</v>
      </c>
      <c r="C41" s="65"/>
      <c r="D41" s="13"/>
    </row>
    <row r="42" spans="1:4" x14ac:dyDescent="0.15">
      <c r="A42" s="66" t="s">
        <v>72</v>
      </c>
      <c r="B42" s="67" t="s">
        <v>73</v>
      </c>
      <c r="C42" s="65"/>
      <c r="D42" s="13"/>
    </row>
    <row r="43" spans="1:4" x14ac:dyDescent="0.15">
      <c r="A43" s="66" t="s">
        <v>74</v>
      </c>
      <c r="B43" s="68" t="s">
        <v>79</v>
      </c>
      <c r="C43" s="69">
        <f>SUM(C35:C42)</f>
        <v>0</v>
      </c>
      <c r="D43" s="13"/>
    </row>
  </sheetData>
  <sheetProtection algorithmName="SHA-512" hashValue="o7uaSjzEzbgMJDxM+YWph1KolNxpXjDSyvNreNGefFWJ0o0cStBtoYFDUGHM5d7T46G5sjcbFmjCIKdpZFiTxw==" saltValue="WDcOXDkv54wXDrqZ9Vm7LA==" spinCount="100000" sheet="1" objects="1" scenarios="1"/>
  <autoFilter ref="A11:G30" xr:uid="{00000000-0009-0000-0000-000000000000}"/>
  <mergeCells count="24">
    <mergeCell ref="A27:G27"/>
    <mergeCell ref="A28:G28"/>
    <mergeCell ref="C6:D6"/>
    <mergeCell ref="E6:F6"/>
    <mergeCell ref="A2:G2"/>
    <mergeCell ref="A3:G3"/>
    <mergeCell ref="A4:G4"/>
    <mergeCell ref="A5:G5"/>
    <mergeCell ref="A33:C33"/>
    <mergeCell ref="A19:G19"/>
    <mergeCell ref="A20:G20"/>
    <mergeCell ref="A21:G21"/>
    <mergeCell ref="B8:G8"/>
    <mergeCell ref="A22:G22"/>
    <mergeCell ref="B9:G9"/>
    <mergeCell ref="F17:G17"/>
    <mergeCell ref="F18:G18"/>
    <mergeCell ref="D10:G10"/>
    <mergeCell ref="A29:G29"/>
    <mergeCell ref="A30:G30"/>
    <mergeCell ref="A23:G23"/>
    <mergeCell ref="A24:G24"/>
    <mergeCell ref="A25:G25"/>
    <mergeCell ref="A26:G26"/>
  </mergeCells>
  <phoneticPr fontId="0" type="noConversion"/>
  <conditionalFormatting sqref="F17">
    <cfRule type="expression" dxfId="11" priority="1" stopIfTrue="1">
      <formula>IF($J17="Empate",IF(H17=1,TRUE(),FALSE()),FALSE())</formula>
    </cfRule>
    <cfRule type="expression" dxfId="10" priority="2" stopIfTrue="1">
      <formula>IF(H17="&gt;",FALSE(),IF(H17&gt;0,TRUE(),FALSE()))</formula>
    </cfRule>
    <cfRule type="expression" dxfId="9" priority="3" stopIfTrue="1">
      <formula>IF(H17="&gt;",TRUE(),FALSE())</formula>
    </cfRule>
  </conditionalFormatting>
  <conditionalFormatting sqref="F18">
    <cfRule type="expression" dxfId="8" priority="4" stopIfTrue="1">
      <formula>IF($J17="OK",IF(H17=1,TRUE(),FALSE()),FALSE())</formula>
    </cfRule>
    <cfRule type="expression" dxfId="7" priority="5" stopIfTrue="1">
      <formula>IF($J17="Empate",IF(H17=1,TRUE(),FALSE()),FALSE())</formula>
    </cfRule>
    <cfRule type="expression" dxfId="6" priority="6" stopIfTrue="1">
      <formula>IF($J17="Empate",IF(H17=2,TRUE(),FALSE()),FALSE())</formula>
    </cfRule>
  </conditionalFormatting>
  <conditionalFormatting sqref="F13:F16">
    <cfRule type="cellIs" dxfId="5" priority="11" stopIfTrue="1" operator="equal">
      <formula>""</formula>
    </cfRule>
  </conditionalFormatting>
  <conditionalFormatting sqref="D13:D16">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6">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6">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5"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58" t="s">
        <v>49</v>
      </c>
      <c r="E1" s="4"/>
      <c r="F1" s="4"/>
      <c r="G1" s="4"/>
    </row>
    <row r="2" spans="1:7" x14ac:dyDescent="0.2">
      <c r="A2" s="16" t="s">
        <v>10</v>
      </c>
      <c r="B2" s="58" t="s">
        <v>50</v>
      </c>
      <c r="E2" s="4"/>
      <c r="F2" s="4"/>
      <c r="G2" s="4"/>
    </row>
    <row r="3" spans="1:7" x14ac:dyDescent="0.2">
      <c r="A3" s="16" t="s">
        <v>11</v>
      </c>
      <c r="B3" s="58" t="s">
        <v>51</v>
      </c>
      <c r="C3" s="5"/>
      <c r="E3" s="53"/>
      <c r="F3" s="4"/>
      <c r="G3" s="4"/>
    </row>
    <row r="4" spans="1:7" x14ac:dyDescent="0.2">
      <c r="A4" s="16" t="s">
        <v>12</v>
      </c>
      <c r="B4" s="58" t="s">
        <v>81</v>
      </c>
      <c r="C4" s="5"/>
      <c r="E4" s="53"/>
      <c r="F4" s="4"/>
      <c r="G4" s="4"/>
    </row>
    <row r="5" spans="1:7" x14ac:dyDescent="0.2">
      <c r="A5" s="16" t="s">
        <v>13</v>
      </c>
      <c r="B5" s="58" t="s">
        <v>43</v>
      </c>
      <c r="C5" s="5"/>
      <c r="E5" s="53"/>
      <c r="F5" s="4"/>
      <c r="G5" s="4"/>
    </row>
    <row r="6" spans="1:7" x14ac:dyDescent="0.2">
      <c r="A6" s="16" t="s">
        <v>30</v>
      </c>
      <c r="B6" s="59" t="s">
        <v>44</v>
      </c>
      <c r="C6" s="5"/>
      <c r="E6" s="53"/>
      <c r="F6" s="4"/>
      <c r="G6" s="4"/>
    </row>
    <row r="7" spans="1:7" x14ac:dyDescent="0.2">
      <c r="A7" s="16" t="s">
        <v>14</v>
      </c>
      <c r="B7" s="5" t="s">
        <v>58</v>
      </c>
      <c r="C7" s="5"/>
      <c r="E7" s="53"/>
      <c r="F7" s="4"/>
      <c r="G7" s="4"/>
    </row>
    <row r="8" spans="1:7" x14ac:dyDescent="0.2">
      <c r="A8" s="25" t="s">
        <v>23</v>
      </c>
      <c r="B8" s="47">
        <v>249600.03</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32</v>
      </c>
      <c r="E14" s="4"/>
      <c r="F14" s="4"/>
      <c r="G14" s="4"/>
    </row>
    <row r="15" spans="1:7" x14ac:dyDescent="0.2">
      <c r="A15" s="55" t="s">
        <v>33</v>
      </c>
      <c r="E15" s="4"/>
      <c r="F15" s="4"/>
      <c r="G15" s="4"/>
    </row>
    <row r="16" spans="1:7" x14ac:dyDescent="0.2">
      <c r="A16" s="55" t="s">
        <v>34</v>
      </c>
      <c r="B16" s="24"/>
      <c r="E16" s="24"/>
      <c r="F16" s="4"/>
      <c r="G16" s="4"/>
    </row>
    <row r="17" spans="1:256" s="23" customFormat="1" x14ac:dyDescent="0.2">
      <c r="A17" s="22" t="s">
        <v>21</v>
      </c>
      <c r="B17" s="24" t="s">
        <v>52</v>
      </c>
      <c r="C17" s="24"/>
      <c r="D17" s="24"/>
      <c r="E17" s="24"/>
      <c r="F17" s="24"/>
      <c r="G17" s="24"/>
      <c r="H17" s="24"/>
      <c r="I17" s="24"/>
      <c r="J17" s="24"/>
      <c r="K17" s="24"/>
      <c r="L17" s="24"/>
      <c r="M17" s="24"/>
    </row>
    <row r="18" spans="1:256" s="23" customFormat="1" x14ac:dyDescent="0.2">
      <c r="A18" s="22" t="s">
        <v>22</v>
      </c>
      <c r="B18" s="54" t="s">
        <v>53</v>
      </c>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54</v>
      </c>
      <c r="E23" s="4"/>
      <c r="F23" s="4"/>
      <c r="G23" s="52"/>
    </row>
    <row r="24" spans="1:256" ht="63.75" x14ac:dyDescent="0.2">
      <c r="A24" s="20" t="s">
        <v>16</v>
      </c>
      <c r="B24" s="21" t="s">
        <v>55</v>
      </c>
      <c r="E24" s="4"/>
      <c r="F24" s="4"/>
      <c r="G24" s="52"/>
    </row>
    <row r="25" spans="1:256" ht="38.25" x14ac:dyDescent="0.2">
      <c r="A25" s="20" t="s">
        <v>17</v>
      </c>
      <c r="B25" s="59" t="s">
        <v>56</v>
      </c>
      <c r="C25" s="9"/>
      <c r="E25" s="4"/>
      <c r="F25" s="4"/>
      <c r="G25" s="52"/>
    </row>
    <row r="26" spans="1:256" ht="25.5" x14ac:dyDescent="0.2">
      <c r="A26" s="20" t="s">
        <v>18</v>
      </c>
      <c r="B26" s="21" t="s">
        <v>28</v>
      </c>
      <c r="E26" s="4"/>
      <c r="F26" s="4"/>
      <c r="G26" s="52"/>
    </row>
    <row r="27" spans="1:256" x14ac:dyDescent="0.2">
      <c r="A27" s="20" t="s">
        <v>31</v>
      </c>
      <c r="B27" s="60" t="s">
        <v>57</v>
      </c>
      <c r="G27" s="52"/>
    </row>
    <row r="28" spans="1:256" ht="38.25" x14ac:dyDescent="0.2">
      <c r="B28" s="21" t="s">
        <v>35</v>
      </c>
    </row>
    <row r="29" spans="1:256" ht="38.25" x14ac:dyDescent="0.2">
      <c r="B29" s="21" t="s">
        <v>36</v>
      </c>
    </row>
    <row r="30" spans="1:256" ht="63.75" x14ac:dyDescent="0.2">
      <c r="B30" s="21" t="s">
        <v>37</v>
      </c>
    </row>
    <row r="31" spans="1:256" ht="63.75" x14ac:dyDescent="0.2">
      <c r="B31" s="21" t="s">
        <v>38</v>
      </c>
    </row>
    <row r="32" spans="1:256" ht="63.75" x14ac:dyDescent="0.2">
      <c r="B32" s="21" t="s">
        <v>39</v>
      </c>
    </row>
    <row r="33" spans="2:2" ht="51" x14ac:dyDescent="0.2">
      <c r="B33" s="21" t="s">
        <v>40</v>
      </c>
    </row>
    <row r="34" spans="2:2" ht="76.5" x14ac:dyDescent="0.2">
      <c r="B34" s="21" t="s">
        <v>41</v>
      </c>
    </row>
    <row r="35" spans="2:2" ht="63.75" x14ac:dyDescent="0.2">
      <c r="B35" s="21" t="s">
        <v>42</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2023-03-01T13:22:44Z</cp:lastPrinted>
  <dcterms:created xsi:type="dcterms:W3CDTF">2006-04-18T17:38:46Z</dcterms:created>
  <dcterms:modified xsi:type="dcterms:W3CDTF">2023-03-01T13:23:30Z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