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120" windowWidth="12120" windowHeight="8835" activeTab="0"/>
  </bookViews>
  <sheets>
    <sheet name="Quadro de Preços - Itens" sheetId="1" r:id="rId1"/>
    <sheet name="Dados" sheetId="2" r:id="rId2"/>
  </sheets>
  <definedNames>
    <definedName name="_xlnm._FilterDatabase" localSheetId="0" hidden="1">'Quadro de Preços - Itens'!$A$11:$H$159</definedName>
    <definedName name="_xlfn.BAHTTEXT" hidden="1">#NAME?</definedName>
    <definedName name="_xlfn.SINGLE" hidden="1">#NAME?</definedName>
    <definedName name="_xlnm.Print_Titles" localSheetId="0">'Quadro de Preços - Itens'!$1:$12</definedName>
  </definedNames>
  <calcPr fullCalcOnLoad="1"/>
</workbook>
</file>

<file path=xl/comments1.xml><?xml version="1.0" encoding="utf-8"?>
<comments xmlns="http://schemas.openxmlformats.org/spreadsheetml/2006/main">
  <authors>
    <author>Licitacao</author>
  </authors>
  <commentList>
    <comment ref="I1" authorId="0">
      <text>
        <r>
          <rPr>
            <b/>
            <sz val="8"/>
            <rFont val="Tahoma"/>
            <family val="2"/>
          </rPr>
          <t>Instruções:</t>
        </r>
        <r>
          <rPr>
            <sz val="8"/>
            <rFont val="Tahoma"/>
            <family val="2"/>
          </rPr>
          <t xml:space="preserve">
Este comentário não será impresso.
Deverão ser preenchidos todos os campos em amarelo, colocando "NC" nos itens não cotados. Os valores totais serão preenchidos automaticamente.
</t>
        </r>
      </text>
    </comment>
    <comment ref="I9" authorId="0">
      <text>
        <r>
          <rPr>
            <b/>
            <sz val="8"/>
            <rFont val="Tahoma"/>
            <family val="2"/>
          </rPr>
          <t>Configuração da Página:</t>
        </r>
        <r>
          <rPr>
            <sz val="8"/>
            <rFont val="Tahoma"/>
            <family val="2"/>
          </rPr>
          <t xml:space="preserve">
Esta página está configurada para papel A4. Os cabeçalhos se repetirão automaticamente.</t>
        </r>
      </text>
    </comment>
    <comment ref="F12" authorId="0">
      <text>
        <r>
          <rPr>
            <b/>
            <sz val="8"/>
            <rFont val="Tahoma"/>
            <family val="2"/>
          </rPr>
          <t xml:space="preserve">Valor Unitário Máximo:
</t>
        </r>
        <r>
          <rPr>
            <sz val="8"/>
            <rFont val="Tahoma"/>
            <family val="2"/>
          </rPr>
          <t xml:space="preserve">Se o VALOR UNITÁRIO PROPOSTO informado for maior que o VALOR UNITÁRIO MÁXIMO, aparecerá a palavra "ACIMA" no VALOR TOTAL. Neste caso, informe um valor igual ou menor que o VALOR UNITÁRIO MÁXIMO ou informe NC (Item Não Cotado) no campo VALOR UNITÁRIO PROPOSTO. </t>
        </r>
        <r>
          <rPr>
            <sz val="8"/>
            <rFont val="Tahoma"/>
            <family val="2"/>
          </rPr>
          <t xml:space="preserve">
</t>
        </r>
      </text>
    </comment>
  </commentList>
</comments>
</file>

<file path=xl/sharedStrings.xml><?xml version="1.0" encoding="utf-8"?>
<sst xmlns="http://schemas.openxmlformats.org/spreadsheetml/2006/main" count="433" uniqueCount="311">
  <si>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</si>
  <si>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</si>
  <si>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</si>
  <si>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</si>
  <si>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</si>
  <si>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</si>
  <si>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</si>
  <si>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</si>
  <si>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</si>
  <si>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</si>
  <si>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</si>
  <si>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</si>
  <si>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</si>
  <si>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</si>
  <si>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</si>
  <si>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</si>
  <si>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</si>
  <si>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</si>
  <si>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</si>
  <si>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Contrato:</t>
  </si>
  <si>
    <t>Telefone:</t>
  </si>
  <si>
    <t>Setores:</t>
  </si>
  <si>
    <t>Dotação:</t>
  </si>
  <si>
    <t>Total Est.:</t>
  </si>
  <si>
    <t>Endereço:</t>
  </si>
  <si>
    <t>Valor Estimado</t>
  </si>
  <si>
    <t>Valor Proposto</t>
  </si>
  <si>
    <t>Valor Global:</t>
  </si>
  <si>
    <t>Proposta válida por 60 (sessenta) dias</t>
  </si>
  <si>
    <t>Subtotal&gt;&gt;</t>
  </si>
  <si>
    <t>MENOR PREÇO POR REGIME GLOBAL</t>
  </si>
  <si>
    <t>A prestação dos serviços do objeto desta licitação deverá iniciar a partir da data de celebração do contrato pertinente, após emissão da Ordem de Serviço, conforme cronograma estabelecido em conjunto com o engenheiro da Prefeitura Municipal de Sumidouro;</t>
  </si>
  <si>
    <t>VALOR ESTIMADO:</t>
  </si>
  <si>
    <t>Representante:</t>
  </si>
  <si>
    <t>CPF:</t>
  </si>
  <si>
    <t>Enquadramento:</t>
  </si>
  <si>
    <t>Prazo:</t>
  </si>
  <si>
    <t>ANEXO I - QUADRO DE PROPOSTAS</t>
  </si>
  <si>
    <t>Prazo do Contrato: 12 (doze) meses a contar da emissão da Ordem de Serviço.</t>
  </si>
  <si>
    <t>ETAPA A:</t>
  </si>
  <si>
    <t>SERVIÇOS PRELIMINARES</t>
  </si>
  <si>
    <t>02.020.0002-A</t>
  </si>
  <si>
    <t>Placa de identificação de obra pública tipo BANNER / PLOTTER, constituída por lona e impressão digital, inclusive suportes de madeira. FORNECIMENTO e COLOCAÇÃO</t>
  </si>
  <si>
    <t xml:space="preserve">m²        </t>
  </si>
  <si>
    <t>02.002.0005-A</t>
  </si>
  <si>
    <t>Tapume de vedação ou proteção executado com telhas trapezoidais de aço galvanizado, espessura de 0,5mm, estas com 4 vezes de utilização, inclusive engradamento de madeira, utilizado 2 vezes e pintura esmalte sintético na face externa.</t>
  </si>
  <si>
    <t>02.015.0001-A</t>
  </si>
  <si>
    <t>Instalação e ligação provisórias para abastecimento de água e esgotamento sanitário em canteiro de obras, inclusive escavação, exclusive reposição da pavimentação do logradouro público</t>
  </si>
  <si>
    <t xml:space="preserve">un        </t>
  </si>
  <si>
    <t>02.016.0001-A</t>
  </si>
  <si>
    <t>Instalação e ligação provisórias de alimentação de energia elétrica, em baixa tensão, para canteiro de obras, M3 - chave 100A, carga 3kW, 20cv, exclusive o fornecimento do medidor</t>
  </si>
  <si>
    <t xml:space="preserve">un x mês  </t>
  </si>
  <si>
    <t>02.006.0020-A</t>
  </si>
  <si>
    <t>Aluguel de container (módulo metálico içável), tipo sanitário-vestiário, medindo aproximadamente 2,20m de largura, 6,20m de comprimento e 2,50m de altura, composto de chapas de aço com nervuras trapezoidais, isolamento termo-acústico no forro, chassis reforçado e piso em compensado naval, incluindo instalações elétricas e hidro-sanitárias, suprido de acessórios, 2 vasos sanitários, 1 lavatório, 1 mictório e 4 chuveiros, exclusive transporte (vide item 04.005.0300) carga e descarga (vide item 04.013.0015)</t>
  </si>
  <si>
    <t>04.005.0300-A</t>
  </si>
  <si>
    <t>Transporte de container, segundo descrição da família 02.006, exclusive carga e descarga (vide item 04.013.0015)</t>
  </si>
  <si>
    <t xml:space="preserve">un x km   </t>
  </si>
  <si>
    <t>04.013.0015-A</t>
  </si>
  <si>
    <t>Carga e descarga de container, segundo descrição da família 02.006</t>
  </si>
  <si>
    <t>PROJETOS</t>
  </si>
  <si>
    <t>ETAPA B:</t>
  </si>
  <si>
    <t>ETAPA C:</t>
  </si>
  <si>
    <t xml:space="preserve">m³        </t>
  </si>
  <si>
    <t xml:space="preserve">m         </t>
  </si>
  <si>
    <t>03.001.0001-B</t>
  </si>
  <si>
    <t>Escavação manual de vala/cava em material de 1ª categoria (areia, argila ou piçarra), até 1,50m de profundidade, exclusive escoramento e esgotamento</t>
  </si>
  <si>
    <t xml:space="preserve">t         </t>
  </si>
  <si>
    <t xml:space="preserve">t x km    </t>
  </si>
  <si>
    <t>ETAPA D:</t>
  </si>
  <si>
    <t>ESTRUTURAS</t>
  </si>
  <si>
    <t>11.013.0100-A</t>
  </si>
  <si>
    <t>Idem item 11.013.0070, com 12,00m² de área moldada e 80kg de aço CA-50</t>
  </si>
  <si>
    <t>11.013.0070-B</t>
  </si>
  <si>
    <t>Concreto armado, fck=20MPa, incluindo materiais para 1,00m³ de concreto (importado de usina) adensado e colocado, 14,00m² de área moldada, formas e escoramento conforme itens 11.004.0022 e 11.004.0035, 60kg de aço CA-50, inclusive mão-de-obra para corte, dobragem, montagem e colocação nas formas</t>
  </si>
  <si>
    <t>11.030.0050-A</t>
  </si>
  <si>
    <t>Laje pré-moldada Beta 12, para sobrecarga de 3,5kN/m² e vão de 4,10m, considerando vigotas, tijolos e armadura negativa, inclusive capeamento de 4cm de espessura, com concreto fck=20MPa e escoramento. FORNECIMENTO e MONTAGEM do conjunto</t>
  </si>
  <si>
    <t>ETAPA E:</t>
  </si>
  <si>
    <t>ALVENARIAS E VEDAÇÕES</t>
  </si>
  <si>
    <t>12.003.0230-A</t>
  </si>
  <si>
    <t>Alvenaria de tijolos cerâmicos furados 10 x 20 x 30cm, complementada com 6% de tijolos de 10 x 20 x 20cm, assentes com argamassa de cimento, cal hidratada aditivada e areia, no traço 1:1:8, em paredes de meia vez (0,10m), de superfície corrida, até 3,00m de altura e medida pela área real</t>
  </si>
  <si>
    <t>11.013.0003-B</t>
  </si>
  <si>
    <t>Vergas de concreto armado para alvenaria, com aproveitamento da madeira por 10 vezes</t>
  </si>
  <si>
    <t>ETAPA F:</t>
  </si>
  <si>
    <t>COBERTURA</t>
  </si>
  <si>
    <t>ETAPA G:</t>
  </si>
  <si>
    <t>ESQUADRIAS</t>
  </si>
  <si>
    <t>ETAPA H:</t>
  </si>
  <si>
    <t>PISOS E REVESTIMENTOS</t>
  </si>
  <si>
    <t>13.001.0010-B</t>
  </si>
  <si>
    <t>Chapisco em superfície de concreto ou alvenaria, com argamassa de cimento e areia, no traço 1:3, espessura de 9mm</t>
  </si>
  <si>
    <t>13.003.0001-A</t>
  </si>
  <si>
    <t>Revestimento interno, de uma vez, massa única ou emboço paulista com argamassa de cimento, cal, saibro macio e areia fina, no traço 1:4:4:4, espessura de 2cm acabamento camurçado, aplicado sobre superfície chapiscada, exclusive chapisco</t>
  </si>
  <si>
    <t>13.001.0036-A</t>
  </si>
  <si>
    <t>Idem item 13.001.0035, exclusive chapisco</t>
  </si>
  <si>
    <t>13.301.0131-A</t>
  </si>
  <si>
    <t>Idem item 13.301.0117, na espessura de 4cm</t>
  </si>
  <si>
    <t>13.330.0075-A</t>
  </si>
  <si>
    <t>Revestimento de piso com ladrilho cerâmico, antiderrapante, 40 x 40cm, sujeito a tráfego intenso, resistência a abrasão P.E.I.-IV, assentes em superfície com nata de cimento sobre argamassa de cimento, areia e saibro, no traço 1:3:3, rejuntamento com cimento branco e corante</t>
  </si>
  <si>
    <t>13.045.0040-A</t>
  </si>
  <si>
    <t>Peitoril de mármore branco clássico, de 2 x 18cm, com 2 polimentos, assente com argamassa de cimento, saibro e areia, no traço 1:3:3 e nata de cimento comum, rejuntado com cimento branco</t>
  </si>
  <si>
    <t>13.345.0025-A</t>
  </si>
  <si>
    <t>Soleira de mármore branco clássico, de 3 x 13cm, com 2 polimentos, assente como em 13.345.0015</t>
  </si>
  <si>
    <t>ETAPA I:</t>
  </si>
  <si>
    <t>INSTALAÇÕES HIDROSSANITÁRIAS</t>
  </si>
  <si>
    <t>15.066.0002-B</t>
  </si>
  <si>
    <t>Idem item 15.066.0001, com diâmetro de 3/4”</t>
  </si>
  <si>
    <t>15.004.0010-A</t>
  </si>
  <si>
    <t>Alça para barrilete de distribuição, do tipo concentrado, sob reservatório duplo, inclusive ramais para extravasor e limpeza compreendendo: 5,50m de tubo de PVC 50mm, registros e conexões. FORNECIMENTO e INSTALAÇÃO</t>
  </si>
  <si>
    <t>15.007.0705-A</t>
  </si>
  <si>
    <t>Chave bóia, automática, de mercúrio, unipolar.  FORNECIMENTO e COLOCAÇÃO</t>
  </si>
  <si>
    <t>15.004.0025-A</t>
  </si>
  <si>
    <t>Idem item 15.004.0023, no diâmetro de 40mm</t>
  </si>
  <si>
    <t>15.004.0023-A</t>
  </si>
  <si>
    <t>Coluna de PVC, de diâmetro 25mm, exclusive peças de derivação e rasgo em alvenaria.  FORNECIMENTO e ASSENTAMENTO</t>
  </si>
  <si>
    <t>15.004.0024-A</t>
  </si>
  <si>
    <t>Idem item 15.004.0023, no diâmetro de 32mm</t>
  </si>
  <si>
    <t>18.002.0065-A</t>
  </si>
  <si>
    <t>Vaso sanitário de louça branca, tipo popular, com caixa acoplada e medidas em torno de 35 x 65 x 35cm, inclusive assento plástico tipo popular, bolsa de ligação, rabicho em PVC e acessórios de fixação. FORNECIMENTO</t>
  </si>
  <si>
    <t>15.004.0103-A</t>
  </si>
  <si>
    <t>Idem item 15.004.0102, para vaso sanitário com caixa acoplada, com 2,00m de tubo de PVC de 25mm, até a caixa acoplada</t>
  </si>
  <si>
    <t>18.005.0015-A</t>
  </si>
  <si>
    <t>Assento sanitário de plástico, tipo médio luxo. FORNECIMENTO e COLOCAÇÃO</t>
  </si>
  <si>
    <t>18.002.0090-A</t>
  </si>
  <si>
    <t>Vaso sanitário de louça branca, para pessoas com necessidades específicas, inclusive assento especial, bolsa de ligação e acessórios de fixação. FORNECIMENTO</t>
  </si>
  <si>
    <t>15.005.0030-A</t>
  </si>
  <si>
    <t>Instalação e assentamento de duchinha manual para banheiro (exclusive o fornecimento do aparelho e isolamento), compreendendo:  3,00m de tubo de cobre de 22mm, soldas e conexões</t>
  </si>
  <si>
    <t>18.016.0100-A</t>
  </si>
  <si>
    <t>Barra de apoio tubular, em aço inoxidável, para lavatório de centro, medindo 63 x 51cm, para pessoas com necessidades específicas. FORNECIMENTO e COLOCAÇÃO</t>
  </si>
  <si>
    <t>18.016.0105-A</t>
  </si>
  <si>
    <t>Barra de apoio, para pessoas com necessidades específicas, em tubo de 1.1/4” de aço inoxidável, AISI-304, liga 18.8, com 50cm. FORNECIMENTO e COLOCAÇÃO</t>
  </si>
  <si>
    <t>18.016.0110-A</t>
  </si>
  <si>
    <t>Barra de apoio, para pessoas com necessidades específicas, em “L”, em tubo de 1.1/4” em aço inoxidável, AISI-304, liga 18.8, medindo 60 x 60cm. FORNECIMENTO e COLOCAÇÃO</t>
  </si>
  <si>
    <t>18.005.0013-A</t>
  </si>
  <si>
    <t>Porta papel higiênico em plástico ABS. FORNECIMENTO e COLOCAÇÃO</t>
  </si>
  <si>
    <t>18.006.0009-A</t>
  </si>
  <si>
    <t>Lavatório de louça branca, tipo médio luxo, com ladrão e medidas em torno de 55 x 45cm, inclusive acessórios de fixação. FORNECIMENTO</t>
  </si>
  <si>
    <t>15.004.0063-A</t>
  </si>
  <si>
    <t>Instalação e assentamento de lavatório de uma torneira (exclusive fornecimento do aparelho), compreendendo:  3,00m de tubo de PVC de 25mm, 2,00m de tubo PVC de 40mm, rabichos e conexões</t>
  </si>
  <si>
    <t>18.005.0010-A</t>
  </si>
  <si>
    <t>Saboneteira em plástico ABS, para sabonete líquido. FORNECIMENTO e COLOCAÇÃO</t>
  </si>
  <si>
    <t>18.007.0051-A</t>
  </si>
  <si>
    <t>Duchinha manual, com registro de pressão 1/2” cromado, rabicho cromado, suporte branco, pistola branca, buchas e parafusos para fixação. FORNECIMENTO</t>
  </si>
  <si>
    <t>15.004.0180-A</t>
  </si>
  <si>
    <t>Ralo sifonado de PVC rígido (150 x 185) x 75mm, em pavimento térreo, com saída de 75mm, grelha redonda e porta-grelha, compreendendo:  3,00m de tubo de PVC de 75mm e sua ligação ao ramal de ventilação.  FORNECIMENTO e INSTALAÇÃO</t>
  </si>
  <si>
    <t>INSTALAÇÕES ELÉTRICAS</t>
  </si>
  <si>
    <t>ETAPA J:</t>
  </si>
  <si>
    <t>18.027.0313-A</t>
  </si>
  <si>
    <t>Idem item 18.027.0300, com 2 x 32W</t>
  </si>
  <si>
    <t>18.027.0311-A</t>
  </si>
  <si>
    <t>Idem item 18.027.0300, com 2 x 18W</t>
  </si>
  <si>
    <t>18.027.0445-A</t>
  </si>
  <si>
    <t>Arandela completa, de parede, com receptáculo para lâmpada incandescente, refletor em material anti-ferrugem e braço de alumínio anodizado com base para fixação. FORNECIMENTO e COLOCAÇÃO</t>
  </si>
  <si>
    <t>15.015.0025-A</t>
  </si>
  <si>
    <t>Instalação de ponto de luz, embutido na laje, equivalente a 2 varas de eletroduto de PVC rígido de 1/2”, 12,00m de fio 2,5mm², caixas, conexões, luvas, curva e interruptor de embutir com placa fosforescente, inclusive abertura e fechamento de rasgo em alvenaria</t>
  </si>
  <si>
    <t>18.027.0040-A</t>
  </si>
  <si>
    <t>Luminária de emergência de sobrepor, em plástico, equipada com bateria selada recarregável e lâmpada fluorescente 2 x 8W. FORNECIMENTO e COLOCAÇÃO</t>
  </si>
  <si>
    <t>15.015.0255-A</t>
  </si>
  <si>
    <t>Idem item 15.015.0250, com tomada 2P+T, 20A</t>
  </si>
  <si>
    <t>15.007.0415-A</t>
  </si>
  <si>
    <t>Quadro de distribuição de energia para disjuntores termo-magnéticos unipolares, de sobrepor, com porta e barramentos de fase, neutro e terra, trifásico, para instalação de até 18 disjuntores com dispositivo para chave geral. FORNECIMENTO e COLOCAÇÃO</t>
  </si>
  <si>
    <t>15.007.0600-A</t>
  </si>
  <si>
    <t>Disjuntor termomagnético, tripolar, de 10 a 50A x 250V.  FORNECIMENTO e COLOCAÇÃO</t>
  </si>
  <si>
    <t>15.007.0570-A</t>
  </si>
  <si>
    <t>Disjuntor termomagnético, unipolar, de 10 a 30A x 250V.  FORNECIMENTO e COLOCAÇÃO</t>
  </si>
  <si>
    <t>15.007.0575-A</t>
  </si>
  <si>
    <t>Disjuntor termomagnético, bipolar, de 10 a 50A x 250V.  FORNECIMENTO e COLOCAÇÃO</t>
  </si>
  <si>
    <t>15.018.0250-A</t>
  </si>
  <si>
    <t>Caixa de passagem de sobrepor, em aço, com tampa parafusada, de 12x12cm. FORNECIMENTO e COLOCAÇÃO</t>
  </si>
  <si>
    <t>15.008.0085-A</t>
  </si>
  <si>
    <t>Idem item 15.008.0080, na bitola de 2,5mm²</t>
  </si>
  <si>
    <t>15.008.0090-A</t>
  </si>
  <si>
    <t>Idem item 15.008.0080, na bitola de 4mm²</t>
  </si>
  <si>
    <t>15.008.0095-A</t>
  </si>
  <si>
    <t>Idem item 15.008.0080, na bitola de 6mm²</t>
  </si>
  <si>
    <t>15.037.0012-A</t>
  </si>
  <si>
    <t>Idem item 15.037.0010, com diâmetro de 1”</t>
  </si>
  <si>
    <t>ETAPA K:</t>
  </si>
  <si>
    <t>05.050.0001-A</t>
  </si>
  <si>
    <t>Placa de inauguração em alumínio, com 1mm de espessura, inscrição em plotter com as dimensões de 0,40 x 0,60m.  FORNECIMENTO e COLOCAÇÃO</t>
  </si>
  <si>
    <t>05.054.0001-A</t>
  </si>
  <si>
    <t>Placa de acrílico para identificação de salas, medindo 8 x 25cm, conforme detalhe nº 6033/EMOP, polida nas bordas. FORNECIMENTO e COLOCAÇÃO</t>
  </si>
  <si>
    <t>ETAPA L:</t>
  </si>
  <si>
    <t>PINTURA</t>
  </si>
  <si>
    <t>17.018.0015-A</t>
  </si>
  <si>
    <t>Pintura com selador acrílico, em uma demão, sobre emboço existente</t>
  </si>
  <si>
    <t>17.018.0185-A</t>
  </si>
  <si>
    <t>Pintura com tinta acrílica texturizada na cor branca, acabamento fosco, para interior ou exterior, aplicadas em duas demãos sobre concreto, alvenaria, bloco de concreto, cimento sem amianto ou revestimento</t>
  </si>
  <si>
    <t>17.017.0300-B</t>
  </si>
  <si>
    <t>Pintura interna ou externa sobre ferro com tinta a óleo brilhante, inclusive lixamento, limpeza, uma demão de tinta antióxido e duas demãos de acabamento</t>
  </si>
  <si>
    <t>Código SINAPI</t>
  </si>
  <si>
    <t>01.050.0098-A</t>
  </si>
  <si>
    <t>Projeto executivo de instalação hidráulica para prédios escolares e/ou administrativos até 500m², apresentado em Autocad, inclusive as legalizações pertinentes</t>
  </si>
  <si>
    <t>01.050.0087-A</t>
  </si>
  <si>
    <t>Projeto executivo de instalação de esgoto sanitário e águas pluviais para prédios escolares e/ou administrativos até 500m², apresentado em Autocad, inclusive as legalizações pertinentes</t>
  </si>
  <si>
    <t>01.050.0113-A</t>
  </si>
  <si>
    <t>Projeto executivo de instalação elétrica para prédios escolares e/ou administrativos até 500m², apresentado em Autocad, inclusive as legalizações pertinentes</t>
  </si>
  <si>
    <t>MOVIMENTO DE TERRA</t>
  </si>
  <si>
    <t>03.020.0200-A</t>
  </si>
  <si>
    <t>Escavação mecânica, para acerto de taludes, em material de 1ª categoria, utilizando escavadeira hidráulica</t>
  </si>
  <si>
    <t>03.025.0020-A</t>
  </si>
  <si>
    <t>Escavação mecânica, com trator com potência em torno de 80cv, em material de 1ª categoria, com transporte a 20,00m</t>
  </si>
  <si>
    <t>03.010.0015-0</t>
  </si>
  <si>
    <t>Aterro com material de 1ª categoria, espalhado por trator com potência em torno de 80cv com lâmina, em camadas de 20cm de material adensado, regado por caminhão tanque e compactado a 90% com rolo pé de carneiro convencional, de 2 (dois) cilindros, rebocado por trator de pneus, intervindo 2 (dois) serventes, exclusive o fornecimento da terra</t>
  </si>
  <si>
    <t>04.005.0120-A</t>
  </si>
  <si>
    <t>Transporte de carga de qualquer natureza, exclusive as despesas de carga e descarga, tanto de espera do caminhão como do servente ou equipamento auxiliar, à velocidade média de 50km/h, em caminhão basculante a óleo diesel, com capacidade útil de 8t</t>
  </si>
  <si>
    <t>04.011.0051-B</t>
  </si>
  <si>
    <t>Carga e descarga mecânica, com pá-carregadeira, com 1,50m³ de capacidade, utilizando caminhão basculante a óleo diesel, com capacidade útil de 8t, considerados para o caminhão os tempos de espera, manobra, carga e descarga e para a carregadeira os tempos de espera e operação para cargas de 50t por dia de 8h</t>
  </si>
  <si>
    <t>11.026.0030-A</t>
  </si>
  <si>
    <t>Muro de contenção de taludes em alvenaria de bloco de concreto estrutural de (19 x 19 x 39)cm, até 1,80m de altura, incluindo base de concreto, aço CA-50 e enchimento de blocos e medido pela área real</t>
  </si>
  <si>
    <t>13.180.0015-B</t>
  </si>
  <si>
    <t>Forro falso de gesso, com placas pré-moldadas, de 60 x 60cm, de encaixe, presas com 4 tirantes de arame e rejuntadas. FORNECIMENTO e COLOCAÇÃO</t>
  </si>
  <si>
    <t>09.015.0005-A</t>
  </si>
  <si>
    <t>Alambrado em tela de arame galvanizado nº 14, malha losango de 6cm de lado, presa à armação de tubos galvanizados, com elementos horizontais e verticais, sendo estes fixados em blocos de concreto de 30 x 30 x 60cm, fck=15MPa, espaçados de 3,00m, com altura total de 2,50m, acima do terreno. Os tubos horizontais serão dois, ambos com 1.1/2” de diâmetro, assim como os verticais, as emendas serão soldadas. FORNECIMENTO e COLOCAÇÃO</t>
  </si>
  <si>
    <t>16.001.0055-A</t>
  </si>
  <si>
    <t>Madeiramento para cobertura em quatro ou mais águas em telhas cerâmicas, constituído de cumeeira, terças, rincões e espigões de 3” x 4.1/2”, caibros de 3” x 1.1/2”, ripas de 1,5 x 4cm, tudo em madeira serrada, sem tesoura ou pontalete, medido pela área real do madeiramento.  FORNECIMENTO e COLOCAÇÃO</t>
  </si>
  <si>
    <t>16.002.0012-A</t>
  </si>
  <si>
    <t>Cobertura em telha cerâmica portuguesa ou romana, exclusive cumeeira e madeiramento medida pela área real de cobertura. FORNECIMENTO E COLOCAÇÃO</t>
  </si>
  <si>
    <t>16.002.0015-A</t>
  </si>
  <si>
    <t>Cumeeira para cobertura em telhas francesas, coloniais, romana ou portuguesa. FORNECIMENTO e COLOCAÇÃO</t>
  </si>
  <si>
    <t>14.002.0408-A</t>
  </si>
  <si>
    <t>Porta de abrir em aço laminado a frio com adição de cobre, com almofada e básculas, pintada com tinta primer, com largura e altura aproximadas de 0,80 x 2,10m, inclusive fechadura de cilindro e dobradiças, exclusive vidro. FORNECIMENTO e COLOCAÇÃO</t>
  </si>
  <si>
    <t>14.002.0432-A</t>
  </si>
  <si>
    <t>Janela basculante em aço laminado a frio com adição de cobre, de 1 seção com 2 básculas, medindo 0,60 x 0,60m, pré-pintada, completa, com 2 quadros fixos, sendo um superior e um inferior, exclusive vidro. FORNECIMENTO e COLOCAÇÃO</t>
  </si>
  <si>
    <t>13.030.0292-A</t>
  </si>
  <si>
    <t>Idem item 13.030.0290, exclusive chapisco, emboço, nata de cimento ou argamassa colante e rejuntamento</t>
  </si>
  <si>
    <t>13.375.0010-A</t>
  </si>
  <si>
    <t>Camada impermeabilizadora de piso, de concreto simples, com 8cm de espessura, no traço 1:3:4, com impermeabilizante de pega normal adicionado à água da mistura do concreto na dosagem 1:12</t>
  </si>
  <si>
    <t>13.373.0010-A</t>
  </si>
  <si>
    <t>Pátio de concreto armado, capeado com agregado de alta resistência, alisado mecanicamente, com espessura de 8 a 10cm, sobre terreno acertado e sobre lastro de brita corrida compactada, exclusive acerto do terreno, lastro de brita e fornecimento do concreto e da armação, inclusive junta plástica a cada 2,50m, toda a mão-de-obra e equipamentos necessários</t>
  </si>
  <si>
    <t>13.385.0005-A</t>
  </si>
  <si>
    <t>Rodapé de alta resistência, em argamassa de cimento e agregados minerais, com 10cm de altura, na cor natural do cimento, inclusive 3 polimentos, sendo os cantos salientes boleados, e os reentrantes e junto ao piso em meia cana</t>
  </si>
  <si>
    <t>09.001.0100-A</t>
  </si>
  <si>
    <t>Grama sintética Européia, em rolos, com fios de 28mm de comprimento, na cor verde, inclusive mão-de-obra especializada para execução de serviços, fornecimento e instalação de faixas de grama sintética branca para as demarcações do campo, regularização com areia adequada e transporte do material até o local dos serviços. FORNECIMENTO e COLOCAÇÃO</t>
  </si>
  <si>
    <t>08.020.0008-A</t>
  </si>
  <si>
    <t>Pavimentação de lajotas de concreto, altamente vibrado, intertravado, com articulação vertical, pré-fabricados, cor natural, com espessura de 6cm, resistência a compressão de 35MPa, assentes sobre colchão de pó-de-pedra, areia ou material equivalente, com as juntas tomadas com argamassa de cimento e areia, no traço 1:4 e/ou com pedrisco e asfalto, exclusive o preparo do terreno, mas com fornecimento de todos os materiais, bem como a colocação</t>
  </si>
  <si>
    <t>15.001.0071-A</t>
  </si>
  <si>
    <t>Idem item 15.001.0070, nas dimensões de 0,90 x 0,50 x 0,60m, com porta de 80 x 50cm, para hidrômetro de 1”, conforme projeto nº 2089/ EMOP</t>
  </si>
  <si>
    <t>15.001.0078-A</t>
  </si>
  <si>
    <t>Idem item 15.001.0077, com diâmetro de 3/4”</t>
  </si>
  <si>
    <t>18.002.0055-A</t>
  </si>
  <si>
    <t>Mictório de louça branca com sifão integrado e medidas em torno de 33 x 28 x 53cm. Ferragens em metal cromado: registro de pressão 1416 de 1/2” e tubo de ligação de 1/2”. FORNECIMENTO</t>
  </si>
  <si>
    <t>15.004.0050-A</t>
  </si>
  <si>
    <t>Instalação e assentamento de mictório (exclusive fornecimento do aparelho), compreendendo:  3,00m de tubo de PVC de 25mm, 1,50m de tubos de PVC de 40mm e 50mm, cada, conexões e ralo sifonado de PVC com 100 x 100 x 50mm, com tampa cega</t>
  </si>
  <si>
    <t>15.002.0622-A</t>
  </si>
  <si>
    <t>Fossa séptica, de câmara única, tipo cilíndrica, de concreto pré-moldado, medindo 1200 x 1500mm. FORNECIMENTO e COLOCAÇÃO</t>
  </si>
  <si>
    <t>15.065.0015-A</t>
  </si>
  <si>
    <t>Ligação predial de esgoto sanitário, segundo instruções da CEDAE, inclusive caixa de inspeção com tampão de ferro fundido leve, em logradouro sem pavimentação, dotado de coletor único. Este custo inclui escavação e reaterro</t>
  </si>
  <si>
    <t>15.066.0061-A</t>
  </si>
  <si>
    <t>Conjunto de materiais para ramal predial de água de PVC RQ 1.1/2”, padrão normal, ligado em distribuidor de PVC DN de 50mm ou 2”, exclusive tubo e cavalete.  FORNECIMENTO</t>
  </si>
  <si>
    <t>15.015.0250-A</t>
  </si>
  <si>
    <t>Instalação de ponto de tomada, embutido na alvenaria, equivalente a 2 varas de eletroduto de PVC rígido de 3/4”, 12,00m de fio 2,5mm², caixas, conexões e tomada de embutir 2P+T, 10A, padrão brasileiro, com placa fosforescente, inclusive abertura e fechamento de rasgo em alvenaria</t>
  </si>
  <si>
    <t>15.011.0024-A</t>
  </si>
  <si>
    <t>Idem item 15.011.0021, para demanda antre 8,0 e 23,2kVA, inclusive caixa transparente polifásica (CTP) e caixa de disjuntor trifásica (CDJ3) interna</t>
  </si>
  <si>
    <t>18.045.0015-A</t>
  </si>
  <si>
    <t>Poste de concreto, com seção circular, com 7,00m de comprimento e carga nominal horizontal no topo de 100kg, inclusive escavação, exclusive transporte. FORNECIMENTO e COLOCAÇÃO</t>
  </si>
  <si>
    <t>18.027.0089-A</t>
  </si>
  <si>
    <t>Luminária fechada, para iluminação de ruas, avenidas e praças, na forma ovóide, corpo refletor estampado em chapa de alumínio,refrator prismático em vidro boro-silicato, para lâmpada: mista até 500W, vapor de mercúrio, vapor de sódio ou vapor metálico até 400W, inclusive 20,00m de fio 2,5mm², exclusive lâmpada e reator. FORNECIMENTO e COLOCAÇÃO</t>
  </si>
  <si>
    <t>21.020.0050-A</t>
  </si>
  <si>
    <t>Braço, padrão RIOLUZ, com 0,57m ou 1,77m de projeção horizontal, para luminária LRJ-10, em poste de concreto, com fornecimento das ferragens de fixação; exclusive fornecimento do braço. COLOCAÇÃO</t>
  </si>
  <si>
    <t>21.042.0085-A</t>
  </si>
  <si>
    <t>Projetor, tipo PRJ-19/1.2, para 1 lâmpada de multivapor metálico (MVM) TD de 150W, contato bilateral, com equipamento auxiliar integrado e lâmpada. FORNECIMENTO</t>
  </si>
  <si>
    <t>21.048.0035-A</t>
  </si>
  <si>
    <t>Projetores (três) equipados com lâmpadas de descarga, fixados em poste de concreto, inclusive ferragens de fixação, exclusive projetores. COLOCAÇÃO</t>
  </si>
  <si>
    <t>15.003.0204-A</t>
  </si>
  <si>
    <t>Idem item 15.003.0200, sendo diâmetro de 1”</t>
  </si>
  <si>
    <t>EQUIPAMENTOS</t>
  </si>
  <si>
    <t>18.200.0004-A</t>
  </si>
  <si>
    <t>Trave desmontável para futebol de salão, em tubo de ferro galvanizado e buchas. FORNECIMENTO</t>
  </si>
  <si>
    <t xml:space="preserve">par       </t>
  </si>
  <si>
    <t>18.200.0005-A</t>
  </si>
  <si>
    <t>Rede de nylon para futebol de salão.  FORNECIMENTO</t>
  </si>
  <si>
    <t>18.200.0015-A</t>
  </si>
  <si>
    <t>Estrutura para basquete, de ferro galvanizado pintado, fixa, com avanço livre de 1,30m, com tabelas de compensado naval, aros e redes, exclusive furação de piso. FORNECIMENTO e COLOCAÇÃO</t>
  </si>
  <si>
    <t>18.200.0002-A</t>
  </si>
  <si>
    <t>Poste para voleibol em tubo de ferro galvanizado, com catraca e buchas. FORNECIMENTO</t>
  </si>
  <si>
    <t>09.012.0010-A</t>
  </si>
  <si>
    <t>Banco em concreto armado, sem encosto, medindo (225 x 50 x 50)cm. FORNECIMENTO</t>
  </si>
  <si>
    <t>09.012.0001-A</t>
  </si>
  <si>
    <t>Banco de concreto aparente, com 1,50m de comprimento, 45cm de largura e 10cm de espessura, sobre dois apoios do mesmo material, com seção de 10 x 30cm</t>
  </si>
  <si>
    <t>09.014.0015-A</t>
  </si>
  <si>
    <t>Mesa de jogos com 4 bancos, tampo de mesa em marmorite armado, na cor natural, tendo no centro tabuleiro de xadrez em marmorite nas cores branca e preta, pés (mesa e bancos) de concreto armado. FORNECIMENTO e COLOCAÇÃO</t>
  </si>
  <si>
    <t>09.015.0324-A</t>
  </si>
  <si>
    <t>Escorrega de 5/10 anos com altura de 1,57m em madeira aparelhada e tubos de ferro galvanizado (externa e internamente) de 3/4” e 2” e espessura de parede de 1/8”, com pintura de base galvite e 2 demãos de acabamento. FORNECIMENTO e COLOCAÇÃO</t>
  </si>
  <si>
    <t>09.015.0330-A</t>
  </si>
  <si>
    <t>Gangorra de 5/10 anos com 2 pranchas de madeira aparelhada, estas fixadas em tubo de ferro galvanizado (externa e internamente) com diâmetro de 2” e 2.1/2” e espessura de parede de 1/8”, com pintura de base galvite e 2 demãos de acabamento. FORNECIMENTO e COLOCAÇÃO</t>
  </si>
  <si>
    <t>09.015.0312-A</t>
  </si>
  <si>
    <t>Balanço de 0/4 anos composto com 2 cadeiras presas em correntes galvanizadas, fixadas por meio de braçadeiras, com travessão de tubo de ferro galvanizado (externa e internamente) de 2.1/2” e espessura de parede de 1/8”, suspensas em cavaletes de tubo de ferro galvanizado de 2”, chumbados em sapatas de concreto, pintados com base galvite e 2 demãos de acabamento. FORNECIMENTO e COLOCAÇÃO</t>
  </si>
  <si>
    <t>17.040.0020-A</t>
  </si>
  <si>
    <t>Marcação de quadra de esporte ou vaga de garagem com tinta a base de borracha clorada, com utilização de selador e solvente próprio e fita crepe como limitador de linhas, medida pela área real de pintura</t>
  </si>
  <si>
    <t>ETAPA M:</t>
  </si>
  <si>
    <t>PAISAGISMO</t>
  </si>
  <si>
    <t>09.001.0004-A</t>
  </si>
  <si>
    <t>Plantio de grama em placas, em encosta, de acordo com o item 09.001.0001, inclusive transporte manual encosta acima</t>
  </si>
  <si>
    <t>09.003.0008-A</t>
  </si>
  <si>
    <t>Arbusto para jardins, tipo lantana, hibisco, cedrinho, etc, com 50 a 70cm de altura. FORNECIMENTO</t>
  </si>
  <si>
    <t>09.002.0010-A</t>
  </si>
  <si>
    <t>Plantio de arbustos de 50 a 100cm de altura, formando jardim, com 6 unidades por metro quadrado, exclusive o fornecimento</t>
  </si>
  <si>
    <t>09.003.0009-A</t>
  </si>
  <si>
    <t>Idem item 09.003.0008, com 70 a 100cm de altura</t>
  </si>
  <si>
    <t>09.002.0001-A</t>
  </si>
  <si>
    <t>Plantio de árvore isolada até 2,00m de altura, de qualquer espécie, em logradouro público, inclusive transporte, terra preta simples e estaca de madeira (tutor), exclusive o fornecimento da árvore</t>
  </si>
  <si>
    <t>PROCESSO ADMINISTRATIVO Nº 3641/2022 de 10/11/2022</t>
  </si>
  <si>
    <t>CONTRATAÇÃO DE EMPRESA ESPECIALIZADA PARA CONSTRUÇÃO DE PRAÇA NA RUA CUSTÓDIO MANOEL FELIPE</t>
  </si>
  <si>
    <t>Secretaria Municipal de Obras</t>
  </si>
  <si>
    <t>A prestação dos serviços do objeto desta licitação deverá iniciar após assinatura de pertinente contrato, a partir da data de emissão da Ordem de Serviço para o período estimado de 05 (cinco) meses, conforme cronograma estabelecido em conjunto com o engenheiro da Prefeitura Municipal de Sumidouro;</t>
  </si>
  <si>
    <t>TOMADA DE PREÇOS Nº 001/2023</t>
  </si>
  <si>
    <t>Homologação: __/__/2023</t>
  </si>
  <si>
    <t>Previsão Publicação: __/__/2023</t>
  </si>
  <si>
    <t>Nº 1601.1545100151.019-4490.51.00-15010000</t>
  </si>
  <si>
    <t>O pagamento do objeto de que trata a TOMADA DE PREÇOS 001/2023, será efetuado pela Tesouraria da Prefeitura Municipal de Sumidouro;</t>
  </si>
  <si>
    <t>Abertura das Propostas: 06/03/2023 às 10:00hs</t>
  </si>
</sst>
</file>

<file path=xl/styles.xml><?xml version="1.0" encoding="utf-8"?>
<styleSheet xmlns="http://schemas.openxmlformats.org/spreadsheetml/2006/main">
  <numFmts count="2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_);_(* \(#,##0\);_(* &quot;-&quot;_);_(@_)"/>
    <numFmt numFmtId="165" formatCode="_(&quot;R$ &quot;* #,##0.00_);_(&quot;R$ &quot;* \(#,##0.00\);_(&quot;R$ &quot;* &quot;-&quot;??_);_(@_)"/>
    <numFmt numFmtId="166" formatCode="_(* #,##0.00_);_(* \(#,##0.00\);_(* &quot;-&quot;??_);_(@_)"/>
    <numFmt numFmtId="167" formatCode="_(&quot;R$&quot;* #,##0_);_(&quot;R$&quot;* \(#,##0\);_(&quot;R$&quot;* &quot;-&quot;_);_(@_)"/>
    <numFmt numFmtId="168" formatCode="_(&quot;R$&quot;* #,##0.00_);_(&quot;R$&quot;* \(#,##0.00\);_(&quot;R$&quot;* &quot;-&quot;??_);_(@_)"/>
    <numFmt numFmtId="169" formatCode="&quot;R$ &quot;#,##0.00"/>
    <numFmt numFmtId="170" formatCode="00"/>
    <numFmt numFmtId="171" formatCode="#,##0.00#"/>
    <numFmt numFmtId="172" formatCode="0.00#"/>
    <numFmt numFmtId="173" formatCode="_(&quot;R$ &quot;* #,##0.00_);_(&quot;R$ &quot;* \(#,##0.00\);_(&quot;R$ &quot;* \-??_);_(@_)"/>
    <numFmt numFmtId="174" formatCode="_-* #,##0.00_-;\-* #,##0.00_-;_-* \-??_-;_-@_-"/>
    <numFmt numFmtId="175" formatCode="_(* #,##0.00_);_(* \(#,##0.00\);_(* \-??_);_(@_)"/>
    <numFmt numFmtId="176" formatCode="_-&quot;R$ &quot;* #,##0.00_-;&quot;-R$ &quot;* #,##0.00_-;_-&quot;R$ &quot;* \-??_-;_-@_-"/>
    <numFmt numFmtId="177" formatCode="&quot;Sim&quot;;&quot;Sim&quot;;&quot;Não&quot;"/>
    <numFmt numFmtId="178" formatCode="&quot;Verdadeiro&quot;;&quot;Verdadeiro&quot;;&quot;Falso&quot;"/>
    <numFmt numFmtId="179" formatCode="&quot;Ativado&quot;;&quot;Ativado&quot;;&quot;Desativado&quot;"/>
    <numFmt numFmtId="180" formatCode="[$€-2]\ #,##0.00_);[Red]\([$€-2]\ #,##0.00\)"/>
    <numFmt numFmtId="181" formatCode="##000"/>
  </numFmts>
  <fonts count="63">
    <font>
      <sz val="10"/>
      <name val="Arial"/>
      <family val="0"/>
    </font>
    <font>
      <u val="single"/>
      <sz val="10"/>
      <color indexed="12"/>
      <name val="Arial"/>
      <family val="2"/>
    </font>
    <font>
      <u val="single"/>
      <sz val="10"/>
      <color indexed="36"/>
      <name val="Arial"/>
      <family val="2"/>
    </font>
    <font>
      <b/>
      <sz val="10"/>
      <name val="Arial"/>
      <family val="2"/>
    </font>
    <font>
      <b/>
      <sz val="14"/>
      <name val="Arial"/>
      <family val="2"/>
    </font>
    <font>
      <b/>
      <sz val="11"/>
      <name val="Arial"/>
      <family val="2"/>
    </font>
    <font>
      <b/>
      <sz val="8"/>
      <name val="Tahoma"/>
      <family val="2"/>
    </font>
    <font>
      <sz val="8"/>
      <name val="Tahoma"/>
      <family val="2"/>
    </font>
    <font>
      <b/>
      <sz val="6"/>
      <name val="Arial"/>
      <family val="2"/>
    </font>
    <font>
      <sz val="8"/>
      <name val="Arial"/>
      <family val="2"/>
    </font>
    <font>
      <b/>
      <sz val="8"/>
      <name val="Arial"/>
      <family val="2"/>
    </font>
    <font>
      <u val="single"/>
      <sz val="10"/>
      <name val="Arial"/>
      <family val="2"/>
    </font>
    <font>
      <b/>
      <sz val="7"/>
      <name val="Arial"/>
      <family val="2"/>
    </font>
    <font>
      <sz val="7"/>
      <name val="Arial"/>
      <family val="2"/>
    </font>
    <font>
      <sz val="8"/>
      <color indexed="8"/>
      <name val="Arial"/>
      <family val="2"/>
    </font>
    <font>
      <sz val="9"/>
      <name val="Arial"/>
      <family val="2"/>
    </font>
    <font>
      <sz val="9"/>
      <color indexed="8"/>
      <name val="Arial"/>
      <family val="2"/>
    </font>
    <font>
      <b/>
      <sz val="8"/>
      <color indexed="8"/>
      <name val="Arial"/>
      <family val="2"/>
    </font>
    <font>
      <b/>
      <sz val="9"/>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sz val="6"/>
      <name val="Arial"/>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8"/>
      <name val="Segoe UI"/>
      <family val="2"/>
    </font>
    <font>
      <b/>
      <sz val="10"/>
      <color indexed="8"/>
      <name val="Arial"/>
      <family val="2"/>
    </font>
    <font>
      <b/>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52">
    <fill>
      <patternFill/>
    </fill>
    <fill>
      <patternFill patternType="gray125"/>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24"/>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22"/>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indexed="53"/>
        <bgColor indexed="64"/>
      </patternFill>
    </fill>
    <fill>
      <patternFill patternType="solid">
        <fgColor theme="6"/>
        <bgColor indexed="64"/>
      </patternFill>
    </fill>
    <fill>
      <patternFill patternType="solid">
        <fgColor theme="7"/>
        <bgColor indexed="64"/>
      </patternFill>
    </fill>
    <fill>
      <patternFill patternType="solid">
        <fgColor indexed="51"/>
        <bgColor indexed="64"/>
      </patternFill>
    </fill>
    <fill>
      <patternFill patternType="solid">
        <fgColor theme="8"/>
        <bgColor indexed="64"/>
      </patternFill>
    </fill>
    <fill>
      <patternFill patternType="solid">
        <fgColor indexed="62"/>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0"/>
        <bgColor indexed="64"/>
      </patternFill>
    </fill>
    <fill>
      <patternFill patternType="solid">
        <fgColor indexed="22"/>
        <bgColor indexed="64"/>
      </patternFill>
    </fill>
    <fill>
      <patternFill patternType="solid">
        <fgColor indexed="27"/>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44"/>
      </left>
      <right style="thin">
        <color indexed="44"/>
      </right>
      <top style="thin">
        <color indexed="44"/>
      </top>
      <bottom style="thin">
        <color indexed="44"/>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4"/>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24"/>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right style="thin"/>
      <top style="thin"/>
      <bottom style="thin"/>
    </border>
    <border>
      <left style="thin">
        <color indexed="23"/>
      </left>
      <right style="hair">
        <color indexed="23"/>
      </right>
      <top style="thin">
        <color indexed="23"/>
      </top>
      <bottom style="thin">
        <color indexed="23"/>
      </bottom>
    </border>
    <border>
      <left style="hair">
        <color indexed="23"/>
      </left>
      <right style="hair">
        <color indexed="23"/>
      </right>
      <top style="thin">
        <color indexed="23"/>
      </top>
      <bottom style="thin">
        <color indexed="23"/>
      </bottom>
    </border>
    <border>
      <left style="hair">
        <color indexed="23"/>
      </left>
      <right style="thin">
        <color indexed="23"/>
      </right>
      <top style="thin">
        <color indexed="23"/>
      </top>
      <bottom style="thin">
        <color indexed="23"/>
      </bottom>
    </border>
    <border>
      <left style="thin">
        <color indexed="23"/>
      </left>
      <right style="hair">
        <color indexed="23"/>
      </right>
      <top style="hair">
        <color indexed="23"/>
      </top>
      <bottom style="hair">
        <color indexed="23"/>
      </bottom>
    </border>
    <border>
      <left style="hair">
        <color indexed="23"/>
      </left>
      <right style="hair">
        <color indexed="23"/>
      </right>
      <top style="hair">
        <color indexed="23"/>
      </top>
      <bottom style="hair">
        <color indexed="23"/>
      </bottom>
    </border>
    <border>
      <left style="thin">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style="thin">
        <color indexed="23"/>
      </top>
      <bottom style="thin">
        <color indexed="23"/>
      </bottom>
    </border>
    <border>
      <left>
        <color indexed="63"/>
      </left>
      <right style="hair">
        <color indexed="23"/>
      </right>
      <top style="hair">
        <color indexed="23"/>
      </top>
      <bottom style="hair">
        <color indexed="23"/>
      </bottom>
    </border>
    <border>
      <left style="hair">
        <color indexed="23"/>
      </left>
      <right style="hair"/>
      <top style="hair">
        <color indexed="23"/>
      </top>
      <bottom style="hair">
        <color indexed="23"/>
      </bottom>
    </border>
    <border>
      <left style="thin">
        <color indexed="23"/>
      </left>
      <right>
        <color indexed="63"/>
      </right>
      <top style="hair">
        <color indexed="23"/>
      </top>
      <bottom style="hair">
        <color indexed="55"/>
      </bottom>
    </border>
    <border>
      <left>
        <color indexed="63"/>
      </left>
      <right>
        <color indexed="63"/>
      </right>
      <top style="hair">
        <color indexed="23"/>
      </top>
      <bottom style="hair">
        <color indexed="55"/>
      </bottom>
    </border>
    <border>
      <left style="hair">
        <color indexed="55"/>
      </left>
      <right style="hair"/>
      <top style="hair">
        <color indexed="23"/>
      </top>
      <bottom style="hair">
        <color indexed="55"/>
      </bottom>
    </border>
    <border>
      <left>
        <color indexed="63"/>
      </left>
      <right style="hair"/>
      <top>
        <color indexed="63"/>
      </top>
      <bottom style="hair">
        <color indexed="23"/>
      </bottom>
    </border>
    <border>
      <left style="hair">
        <color indexed="55"/>
      </left>
      <right style="hair">
        <color indexed="55"/>
      </right>
      <top style="hair">
        <color indexed="23"/>
      </top>
      <bottom style="hair">
        <color indexed="55"/>
      </bottom>
    </border>
    <border>
      <left style="thin">
        <color indexed="8"/>
      </left>
      <right style="thin">
        <color indexed="8"/>
      </right>
      <top style="thin">
        <color indexed="8"/>
      </top>
      <bottom style="thin">
        <color indexed="8"/>
      </bottom>
    </border>
    <border>
      <left style="hair">
        <color indexed="23"/>
      </left>
      <right>
        <color indexed="63"/>
      </right>
      <top>
        <color indexed="63"/>
      </top>
      <bottom style="hair">
        <color indexed="22"/>
      </bottom>
    </border>
    <border>
      <left>
        <color indexed="63"/>
      </left>
      <right style="hair"/>
      <top>
        <color indexed="63"/>
      </top>
      <bottom style="hair">
        <color indexed="22"/>
      </bottom>
    </border>
    <border>
      <left>
        <color indexed="63"/>
      </left>
      <right>
        <color indexed="63"/>
      </right>
      <top style="hair">
        <color indexed="23"/>
      </top>
      <bottom style="hair">
        <color indexed="23"/>
      </bottom>
    </border>
    <border>
      <left style="hair">
        <color indexed="23"/>
      </left>
      <right>
        <color indexed="63"/>
      </right>
      <top style="hair">
        <color indexed="55"/>
      </top>
      <bottom>
        <color indexed="63"/>
      </bottom>
    </border>
    <border>
      <left>
        <color indexed="63"/>
      </left>
      <right style="hair"/>
      <top style="hair">
        <color indexed="55"/>
      </top>
      <bottom>
        <color indexed="63"/>
      </botto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20" fillId="3" borderId="0" applyNumberFormat="0" applyBorder="0" applyAlignment="0" applyProtection="0"/>
    <xf numFmtId="0" fontId="45" fillId="4" borderId="0" applyNumberFormat="0" applyBorder="0" applyAlignment="0" applyProtection="0"/>
    <xf numFmtId="0" fontId="20" fillId="5" borderId="0" applyNumberFormat="0" applyBorder="0" applyAlignment="0" applyProtection="0"/>
    <xf numFmtId="0" fontId="45" fillId="6" borderId="0" applyNumberFormat="0" applyBorder="0" applyAlignment="0" applyProtection="0"/>
    <xf numFmtId="0" fontId="20" fillId="7" borderId="0" applyNumberFormat="0" applyBorder="0" applyAlignment="0" applyProtection="0"/>
    <xf numFmtId="0" fontId="45" fillId="8" borderId="0" applyNumberFormat="0" applyBorder="0" applyAlignment="0" applyProtection="0"/>
    <xf numFmtId="0" fontId="20" fillId="9" borderId="0" applyNumberFormat="0" applyBorder="0" applyAlignment="0" applyProtection="0"/>
    <xf numFmtId="0" fontId="45" fillId="10" borderId="0" applyNumberFormat="0" applyBorder="0" applyAlignment="0" applyProtection="0"/>
    <xf numFmtId="0" fontId="20" fillId="7" borderId="0" applyNumberFormat="0" applyBorder="0" applyAlignment="0" applyProtection="0"/>
    <xf numFmtId="0" fontId="45" fillId="11" borderId="0" applyNumberFormat="0" applyBorder="0" applyAlignment="0" applyProtection="0"/>
    <xf numFmtId="0" fontId="20" fillId="9" borderId="0" applyNumberFormat="0" applyBorder="0" applyAlignment="0" applyProtection="0"/>
    <xf numFmtId="0" fontId="45" fillId="12" borderId="0" applyNumberFormat="0" applyBorder="0" applyAlignment="0" applyProtection="0"/>
    <xf numFmtId="0" fontId="20" fillId="3" borderId="0" applyNumberFormat="0" applyBorder="0" applyAlignment="0" applyProtection="0"/>
    <xf numFmtId="0" fontId="45" fillId="13" borderId="0" applyNumberFormat="0" applyBorder="0" applyAlignment="0" applyProtection="0"/>
    <xf numFmtId="0" fontId="20" fillId="5" borderId="0" applyNumberFormat="0" applyBorder="0" applyAlignment="0" applyProtection="0"/>
    <xf numFmtId="0" fontId="45" fillId="14" borderId="0" applyNumberFormat="0" applyBorder="0" applyAlignment="0" applyProtection="0"/>
    <xf numFmtId="0" fontId="20" fillId="7" borderId="0" applyNumberFormat="0" applyBorder="0" applyAlignment="0" applyProtection="0"/>
    <xf numFmtId="0" fontId="45" fillId="15" borderId="0" applyNumberFormat="0" applyBorder="0" applyAlignment="0" applyProtection="0"/>
    <xf numFmtId="0" fontId="20" fillId="16" borderId="0" applyNumberFormat="0" applyBorder="0" applyAlignment="0" applyProtection="0"/>
    <xf numFmtId="0" fontId="45" fillId="17" borderId="0" applyNumberFormat="0" applyBorder="0" applyAlignment="0" applyProtection="0"/>
    <xf numFmtId="0" fontId="20" fillId="18" borderId="0" applyNumberFormat="0" applyBorder="0" applyAlignment="0" applyProtection="0"/>
    <xf numFmtId="0" fontId="45" fillId="19" borderId="0" applyNumberFormat="0" applyBorder="0" applyAlignment="0" applyProtection="0"/>
    <xf numFmtId="0" fontId="20" fillId="16" borderId="0" applyNumberFormat="0" applyBorder="0" applyAlignment="0" applyProtection="0"/>
    <xf numFmtId="0" fontId="46" fillId="20" borderId="0" applyNumberFormat="0" applyBorder="0" applyAlignment="0" applyProtection="0"/>
    <xf numFmtId="0" fontId="21" fillId="18" borderId="0" applyNumberFormat="0" applyBorder="0" applyAlignment="0" applyProtection="0"/>
    <xf numFmtId="0" fontId="46" fillId="21" borderId="0" applyNumberFormat="0" applyBorder="0" applyAlignment="0" applyProtection="0"/>
    <xf numFmtId="0" fontId="21" fillId="5" borderId="0" applyNumberFormat="0" applyBorder="0" applyAlignment="0" applyProtection="0"/>
    <xf numFmtId="0" fontId="46" fillId="14" borderId="0" applyNumberFormat="0" applyBorder="0" applyAlignment="0" applyProtection="0"/>
    <xf numFmtId="0" fontId="21" fillId="22" borderId="0" applyNumberFormat="0" applyBorder="0" applyAlignment="0" applyProtection="0"/>
    <xf numFmtId="0" fontId="46" fillId="23" borderId="0" applyNumberFormat="0" applyBorder="0" applyAlignment="0" applyProtection="0"/>
    <xf numFmtId="0" fontId="21" fillId="16" borderId="0" applyNumberFormat="0" applyBorder="0" applyAlignment="0" applyProtection="0"/>
    <xf numFmtId="0" fontId="46" fillId="24" borderId="0" applyNumberFormat="0" applyBorder="0" applyAlignment="0" applyProtection="0"/>
    <xf numFmtId="0" fontId="21" fillId="25" borderId="0" applyNumberFormat="0" applyBorder="0" applyAlignment="0" applyProtection="0"/>
    <xf numFmtId="0" fontId="46" fillId="26" borderId="0" applyNumberFormat="0" applyBorder="0" applyAlignment="0" applyProtection="0"/>
    <xf numFmtId="0" fontId="21" fillId="27" borderId="0" applyNumberFormat="0" applyBorder="0" applyAlignment="0" applyProtection="0"/>
    <xf numFmtId="0" fontId="47" fillId="28" borderId="0" applyNumberFormat="0" applyBorder="0" applyAlignment="0" applyProtection="0"/>
    <xf numFmtId="0" fontId="22" fillId="3" borderId="0" applyNumberFormat="0" applyBorder="0" applyAlignment="0" applyProtection="0"/>
    <xf numFmtId="0" fontId="48" fillId="29" borderId="1" applyNumberFormat="0" applyAlignment="0" applyProtection="0"/>
    <xf numFmtId="0" fontId="23" fillId="30" borderId="2" applyNumberFormat="0" applyAlignment="0" applyProtection="0"/>
    <xf numFmtId="0" fontId="49" fillId="31" borderId="3" applyNumberFormat="0" applyAlignment="0" applyProtection="0"/>
    <xf numFmtId="0" fontId="24" fillId="32" borderId="4" applyNumberFormat="0" applyAlignment="0" applyProtection="0"/>
    <xf numFmtId="0" fontId="50" fillId="0" borderId="5" applyNumberFormat="0" applyFill="0" applyAlignment="0" applyProtection="0"/>
    <xf numFmtId="0" fontId="25" fillId="0" borderId="6" applyNumberFormat="0" applyFill="0" applyAlignment="0" applyProtection="0"/>
    <xf numFmtId="0" fontId="46" fillId="33" borderId="0" applyNumberFormat="0" applyBorder="0" applyAlignment="0" applyProtection="0"/>
    <xf numFmtId="0" fontId="21" fillId="25" borderId="0" applyNumberFormat="0" applyBorder="0" applyAlignment="0" applyProtection="0"/>
    <xf numFmtId="0" fontId="46" fillId="34" borderId="0" applyNumberFormat="0" applyBorder="0" applyAlignment="0" applyProtection="0"/>
    <xf numFmtId="0" fontId="21" fillId="35" borderId="0" applyNumberFormat="0" applyBorder="0" applyAlignment="0" applyProtection="0"/>
    <xf numFmtId="0" fontId="46" fillId="36" borderId="0" applyNumberFormat="0" applyBorder="0" applyAlignment="0" applyProtection="0"/>
    <xf numFmtId="0" fontId="21" fillId="32" borderId="0" applyNumberFormat="0" applyBorder="0" applyAlignment="0" applyProtection="0"/>
    <xf numFmtId="0" fontId="46" fillId="37" borderId="0" applyNumberFormat="0" applyBorder="0" applyAlignment="0" applyProtection="0"/>
    <xf numFmtId="0" fontId="21" fillId="38" borderId="0" applyNumberFormat="0" applyBorder="0" applyAlignment="0" applyProtection="0"/>
    <xf numFmtId="0" fontId="46" fillId="39" borderId="0" applyNumberFormat="0" applyBorder="0" applyAlignment="0" applyProtection="0"/>
    <xf numFmtId="0" fontId="21" fillId="40" borderId="0" applyNumberFormat="0" applyBorder="0" applyAlignment="0" applyProtection="0"/>
    <xf numFmtId="0" fontId="46" fillId="41" borderId="0" applyNumberFormat="0" applyBorder="0" applyAlignment="0" applyProtection="0"/>
    <xf numFmtId="0" fontId="21" fillId="27" borderId="0" applyNumberFormat="0" applyBorder="0" applyAlignment="0" applyProtection="0"/>
    <xf numFmtId="0" fontId="51" fillId="42" borderId="1" applyNumberFormat="0" applyAlignment="0" applyProtection="0"/>
    <xf numFmtId="0" fontId="26" fillId="5" borderId="2" applyNumberFormat="0" applyAlignment="0" applyProtection="0"/>
    <xf numFmtId="0" fontId="1" fillId="0" borderId="0" applyNumberFormat="0" applyFill="0" applyBorder="0" applyAlignment="0" applyProtection="0"/>
    <xf numFmtId="0" fontId="52" fillId="0" borderId="0" applyNumberFormat="0" applyFill="0" applyBorder="0" applyAlignment="0" applyProtection="0"/>
    <xf numFmtId="0" fontId="2" fillId="0" borderId="0" applyNumberFormat="0" applyFill="0" applyBorder="0" applyAlignment="0" applyProtection="0"/>
    <xf numFmtId="168" fontId="0" fillId="0" borderId="0" applyFont="0" applyFill="0" applyBorder="0" applyAlignment="0" applyProtection="0"/>
    <xf numFmtId="167" fontId="0" fillId="0" borderId="0" applyFont="0" applyFill="0" applyBorder="0" applyAlignment="0" applyProtection="0"/>
    <xf numFmtId="176" fontId="0" fillId="0" borderId="0" applyFill="0" applyBorder="0" applyAlignment="0" applyProtection="0"/>
    <xf numFmtId="0" fontId="53" fillId="43" borderId="0" applyNumberFormat="0" applyBorder="0" applyAlignment="0" applyProtection="0"/>
    <xf numFmtId="0" fontId="0" fillId="0" borderId="0">
      <alignment/>
      <protection/>
    </xf>
    <xf numFmtId="0" fontId="20" fillId="0" borderId="0">
      <alignment/>
      <protection/>
    </xf>
    <xf numFmtId="0" fontId="0" fillId="0" borderId="0">
      <alignment/>
      <protection/>
    </xf>
    <xf numFmtId="0" fontId="0" fillId="44" borderId="7" applyNumberFormat="0" applyFont="0" applyAlignment="0" applyProtection="0"/>
    <xf numFmtId="0" fontId="0" fillId="9" borderId="8" applyNumberFormat="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0" fontId="54" fillId="45" borderId="0" applyNumberFormat="0" applyBorder="0" applyAlignment="0" applyProtection="0"/>
    <xf numFmtId="0" fontId="55" fillId="29" borderId="9" applyNumberFormat="0" applyAlignment="0" applyProtection="0"/>
    <xf numFmtId="0" fontId="27" fillId="30" borderId="10" applyNumberFormat="0" applyAlignment="0" applyProtection="0"/>
    <xf numFmtId="164" fontId="0" fillId="0" borderId="0" applyFont="0" applyFill="0" applyBorder="0" applyAlignment="0" applyProtection="0"/>
    <xf numFmtId="0" fontId="56" fillId="0" borderId="0" applyNumberFormat="0" applyFill="0" applyBorder="0" applyAlignment="0" applyProtection="0"/>
    <xf numFmtId="0" fontId="28" fillId="0" borderId="0" applyNumberFormat="0" applyFill="0" applyBorder="0" applyAlignment="0" applyProtection="0"/>
    <xf numFmtId="0" fontId="57" fillId="0" borderId="0" applyNumberFormat="0" applyFill="0" applyBorder="0" applyAlignment="0" applyProtection="0"/>
    <xf numFmtId="0" fontId="29" fillId="0" borderId="0" applyNumberFormat="0" applyFill="0" applyBorder="0" applyAlignment="0" applyProtection="0"/>
    <xf numFmtId="0" fontId="58" fillId="0" borderId="0" applyNumberFormat="0" applyFill="0" applyBorder="0" applyAlignment="0" applyProtection="0"/>
    <xf numFmtId="0" fontId="59" fillId="0" borderId="11" applyNumberFormat="0" applyFill="0" applyAlignment="0" applyProtection="0"/>
    <xf numFmtId="0" fontId="32" fillId="0" borderId="12" applyNumberFormat="0" applyFill="0" applyAlignment="0" applyProtection="0"/>
    <xf numFmtId="0" fontId="60" fillId="0" borderId="13" applyNumberFormat="0" applyFill="0" applyAlignment="0" applyProtection="0"/>
    <xf numFmtId="0" fontId="33" fillId="0" borderId="14" applyNumberFormat="0" applyFill="0" applyAlignment="0" applyProtection="0"/>
    <xf numFmtId="0" fontId="61" fillId="0" borderId="15" applyNumberFormat="0" applyFill="0" applyAlignment="0" applyProtection="0"/>
    <xf numFmtId="0" fontId="34" fillId="0" borderId="16" applyNumberFormat="0" applyFill="0" applyAlignment="0" applyProtection="0"/>
    <xf numFmtId="0" fontId="61"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62" fillId="0" borderId="17" applyNumberFormat="0" applyFill="0" applyAlignment="0" applyProtection="0"/>
    <xf numFmtId="0" fontId="30" fillId="0" borderId="18" applyNumberFormat="0" applyFill="0" applyAlignment="0" applyProtection="0"/>
    <xf numFmtId="166" fontId="0" fillId="0" borderId="0" applyFont="0" applyFill="0" applyBorder="0" applyAlignment="0" applyProtection="0"/>
    <xf numFmtId="174" fontId="0" fillId="0" borderId="0" applyFill="0" applyBorder="0" applyAlignment="0" applyProtection="0"/>
    <xf numFmtId="175" fontId="0" fillId="0" borderId="0" applyFill="0" applyBorder="0" applyAlignment="0" applyProtection="0"/>
  </cellStyleXfs>
  <cellXfs count="101">
    <xf numFmtId="0" fontId="0" fillId="0" borderId="0" xfId="0" applyAlignment="1">
      <alignment/>
    </xf>
    <xf numFmtId="0" fontId="0" fillId="0" borderId="0" xfId="0" applyFont="1" applyBorder="1" applyAlignment="1" applyProtection="1">
      <alignment horizontal="center" vertical="center" wrapText="1"/>
      <protection hidden="1"/>
    </xf>
    <xf numFmtId="0" fontId="0" fillId="0" borderId="0" xfId="0" applyFont="1" applyBorder="1" applyAlignment="1" applyProtection="1">
      <alignment vertical="center" wrapText="1"/>
      <protection hidden="1"/>
    </xf>
    <xf numFmtId="4" fontId="0" fillId="0" borderId="0" xfId="0" applyNumberFormat="1" applyFont="1" applyBorder="1" applyAlignment="1" applyProtection="1">
      <alignment horizontal="center" vertical="center" wrapText="1"/>
      <protection hidden="1"/>
    </xf>
    <xf numFmtId="166" fontId="0" fillId="0" borderId="0" xfId="108" applyFont="1" applyBorder="1" applyAlignment="1" applyProtection="1">
      <alignment horizontal="center" vertical="center" wrapText="1"/>
      <protection hidden="1"/>
    </xf>
    <xf numFmtId="0" fontId="3" fillId="0" borderId="0" xfId="0" applyFont="1" applyBorder="1" applyAlignment="1" applyProtection="1">
      <alignment horizontal="left" vertical="center"/>
      <protection hidden="1"/>
    </xf>
    <xf numFmtId="0" fontId="0" fillId="0" borderId="0" xfId="0" applyAlignment="1">
      <alignment horizontal="center"/>
    </xf>
    <xf numFmtId="0" fontId="0" fillId="0" borderId="0" xfId="0" applyFont="1" applyAlignment="1">
      <alignment/>
    </xf>
    <xf numFmtId="0" fontId="5" fillId="0" borderId="0" xfId="0" applyFont="1" applyBorder="1" applyAlignment="1" applyProtection="1">
      <alignment vertical="center"/>
      <protection hidden="1"/>
    </xf>
    <xf numFmtId="4" fontId="9" fillId="0" borderId="0" xfId="0" applyNumberFormat="1" applyFont="1" applyBorder="1" applyAlignment="1" applyProtection="1">
      <alignment vertical="center" wrapText="1"/>
      <protection hidden="1"/>
    </xf>
    <xf numFmtId="0" fontId="9" fillId="0" borderId="0" xfId="0" applyFont="1" applyBorder="1" applyAlignment="1" applyProtection="1">
      <alignment vertical="center" wrapText="1"/>
      <protection hidden="1"/>
    </xf>
    <xf numFmtId="0" fontId="11" fillId="0" borderId="0" xfId="0" applyFont="1" applyBorder="1" applyAlignment="1" applyProtection="1">
      <alignment vertical="center" wrapText="1"/>
      <protection hidden="1"/>
    </xf>
    <xf numFmtId="49" fontId="0" fillId="0" borderId="0" xfId="0" applyNumberFormat="1" applyAlignment="1">
      <alignment/>
    </xf>
    <xf numFmtId="0" fontId="0" fillId="0" borderId="0" xfId="0" applyFont="1" applyFill="1" applyAlignment="1">
      <alignment/>
    </xf>
    <xf numFmtId="172" fontId="5" fillId="0" borderId="0" xfId="0" applyNumberFormat="1" applyFont="1" applyBorder="1" applyAlignment="1" applyProtection="1">
      <alignment vertical="center"/>
      <protection hidden="1"/>
    </xf>
    <xf numFmtId="172" fontId="0" fillId="0" borderId="0" xfId="108" applyNumberFormat="1" applyFont="1" applyBorder="1" applyAlignment="1" applyProtection="1">
      <alignment horizontal="center" vertical="center" wrapText="1"/>
      <protection hidden="1"/>
    </xf>
    <xf numFmtId="0" fontId="0" fillId="0" borderId="0" xfId="0" applyFont="1" applyFill="1" applyAlignment="1">
      <alignment wrapText="1"/>
    </xf>
    <xf numFmtId="171" fontId="0" fillId="0" borderId="0" xfId="0" applyNumberFormat="1" applyFont="1" applyBorder="1" applyAlignment="1" applyProtection="1">
      <alignment horizontal="center" vertical="center" wrapText="1"/>
      <protection hidden="1"/>
    </xf>
    <xf numFmtId="171" fontId="5" fillId="0" borderId="0" xfId="0" applyNumberFormat="1" applyFont="1" applyBorder="1" applyAlignment="1" applyProtection="1">
      <alignment vertical="center"/>
      <protection hidden="1"/>
    </xf>
    <xf numFmtId="0" fontId="8" fillId="0" borderId="0" xfId="0" applyFont="1" applyBorder="1" applyAlignment="1" applyProtection="1">
      <alignment horizontal="right"/>
      <protection hidden="1"/>
    </xf>
    <xf numFmtId="0" fontId="0" fillId="46" borderId="19" xfId="0" applyFill="1" applyBorder="1" applyAlignment="1">
      <alignment/>
    </xf>
    <xf numFmtId="0" fontId="0" fillId="47" borderId="19" xfId="0" applyFill="1" applyBorder="1" applyAlignment="1">
      <alignment vertical="center" wrapText="1"/>
    </xf>
    <xf numFmtId="0" fontId="0" fillId="47" borderId="19" xfId="0" applyFill="1" applyBorder="1" applyAlignment="1">
      <alignment/>
    </xf>
    <xf numFmtId="49" fontId="0" fillId="47" borderId="19" xfId="0" applyNumberFormat="1" applyFill="1" applyBorder="1" applyAlignment="1">
      <alignment/>
    </xf>
    <xf numFmtId="0" fontId="0" fillId="48" borderId="19" xfId="0" applyFill="1" applyBorder="1" applyAlignment="1">
      <alignment vertical="center" wrapText="1"/>
    </xf>
    <xf numFmtId="0" fontId="0" fillId="0" borderId="0" xfId="0" applyAlignment="1">
      <alignment wrapText="1"/>
    </xf>
    <xf numFmtId="0" fontId="0" fillId="6" borderId="19" xfId="0" applyFill="1" applyBorder="1" applyAlignment="1">
      <alignment vertical="center"/>
    </xf>
    <xf numFmtId="0" fontId="0" fillId="0" borderId="0" xfId="0" applyAlignment="1">
      <alignment vertical="center"/>
    </xf>
    <xf numFmtId="0" fontId="0" fillId="0" borderId="0" xfId="0" applyFont="1" applyAlignment="1">
      <alignment horizontal="left" vertical="center" wrapText="1"/>
    </xf>
    <xf numFmtId="0" fontId="0" fillId="49" borderId="19" xfId="0" applyFill="1" applyBorder="1" applyAlignment="1">
      <alignment vertical="center"/>
    </xf>
    <xf numFmtId="0" fontId="0" fillId="0" borderId="0" xfId="0" applyNumberFormat="1" applyFont="1" applyBorder="1" applyAlignment="1" applyProtection="1">
      <alignment horizontal="center" vertical="center" wrapText="1"/>
      <protection hidden="1"/>
    </xf>
    <xf numFmtId="0" fontId="5" fillId="0" borderId="0" xfId="0" applyNumberFormat="1" applyFont="1" applyBorder="1" applyAlignment="1" applyProtection="1">
      <alignment vertical="center"/>
      <protection hidden="1"/>
    </xf>
    <xf numFmtId="0" fontId="10" fillId="0" borderId="0" xfId="0" applyFont="1" applyBorder="1" applyAlignment="1" applyProtection="1">
      <alignment horizontal="right"/>
      <protection hidden="1"/>
    </xf>
    <xf numFmtId="169" fontId="0" fillId="0" borderId="0" xfId="0" applyNumberFormat="1" applyAlignment="1">
      <alignment horizontal="left"/>
    </xf>
    <xf numFmtId="4" fontId="13" fillId="0" borderId="0" xfId="0" applyNumberFormat="1" applyFont="1" applyBorder="1" applyAlignment="1" applyProtection="1">
      <alignment vertical="center" wrapText="1"/>
      <protection hidden="1"/>
    </xf>
    <xf numFmtId="0" fontId="13"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4" fontId="4" fillId="0" borderId="0" xfId="0" applyNumberFormat="1" applyFont="1" applyBorder="1" applyAlignment="1" applyProtection="1">
      <alignment horizontal="center" vertical="center"/>
      <protection hidden="1"/>
    </xf>
    <xf numFmtId="171" fontId="4" fillId="0" borderId="0" xfId="0" applyNumberFormat="1" applyFont="1" applyBorder="1" applyAlignment="1" applyProtection="1">
      <alignment horizontal="center" vertical="center"/>
      <protection hidden="1"/>
    </xf>
    <xf numFmtId="172" fontId="4" fillId="0" borderId="0" xfId="0" applyNumberFormat="1" applyFont="1" applyBorder="1" applyAlignment="1" applyProtection="1">
      <alignment horizontal="center" vertical="center"/>
      <protection hidden="1"/>
    </xf>
    <xf numFmtId="170" fontId="13" fillId="0" borderId="0" xfId="0" applyNumberFormat="1" applyFont="1" applyBorder="1" applyAlignment="1" applyProtection="1">
      <alignment vertical="center" wrapText="1"/>
      <protection hidden="1"/>
    </xf>
    <xf numFmtId="0" fontId="10" fillId="50" borderId="20" xfId="0" applyFont="1" applyFill="1" applyBorder="1" applyAlignment="1" applyProtection="1">
      <alignment horizontal="center" vertical="center" wrapText="1"/>
      <protection hidden="1"/>
    </xf>
    <xf numFmtId="0" fontId="10" fillId="50" borderId="21" xfId="0" applyFont="1" applyFill="1" applyBorder="1" applyAlignment="1" applyProtection="1">
      <alignment horizontal="center" vertical="center" wrapText="1"/>
      <protection hidden="1"/>
    </xf>
    <xf numFmtId="0" fontId="10" fillId="50" borderId="22"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171" fontId="10" fillId="50" borderId="21" xfId="0" applyNumberFormat="1" applyFont="1" applyFill="1" applyBorder="1" applyAlignment="1" applyProtection="1">
      <alignment horizontal="center" vertical="center" wrapText="1"/>
      <protection hidden="1"/>
    </xf>
    <xf numFmtId="168" fontId="0" fillId="0" borderId="0" xfId="76" applyFont="1" applyBorder="1" applyAlignment="1" applyProtection="1">
      <alignment horizontal="center" vertical="center" wrapText="1"/>
      <protection hidden="1"/>
    </xf>
    <xf numFmtId="170" fontId="15" fillId="0" borderId="23" xfId="0" applyNumberFormat="1" applyFont="1" applyBorder="1" applyAlignment="1">
      <alignment horizontal="center" vertical="center" wrapText="1"/>
    </xf>
    <xf numFmtId="0" fontId="15" fillId="0" borderId="24" xfId="0" applyFont="1" applyBorder="1" applyAlignment="1">
      <alignment vertical="center" wrapText="1"/>
    </xf>
    <xf numFmtId="0" fontId="16" fillId="0" borderId="24" xfId="0" applyFont="1" applyBorder="1" applyAlignment="1">
      <alignment horizontal="center" vertical="center" wrapText="1"/>
    </xf>
    <xf numFmtId="171" fontId="16" fillId="0" borderId="24" xfId="0" applyNumberFormat="1" applyFont="1" applyBorder="1" applyAlignment="1">
      <alignment horizontal="center" vertical="center" wrapText="1"/>
    </xf>
    <xf numFmtId="170" fontId="15" fillId="0" borderId="25" xfId="0" applyNumberFormat="1" applyFont="1" applyBorder="1" applyAlignment="1">
      <alignment horizontal="center" vertical="center" wrapText="1"/>
    </xf>
    <xf numFmtId="0" fontId="15" fillId="0" borderId="26" xfId="0" applyFont="1" applyBorder="1" applyAlignment="1">
      <alignment vertical="center" wrapText="1"/>
    </xf>
    <xf numFmtId="0" fontId="16" fillId="0" borderId="26" xfId="0" applyFont="1" applyBorder="1" applyAlignment="1">
      <alignment horizontal="center" vertical="center" wrapText="1"/>
    </xf>
    <xf numFmtId="0" fontId="10" fillId="50" borderId="27" xfId="0" applyFont="1" applyFill="1" applyBorder="1" applyAlignment="1" applyProtection="1">
      <alignment horizontal="center" vertical="center" wrapText="1"/>
      <protection hidden="1"/>
    </xf>
    <xf numFmtId="170" fontId="15" fillId="0" borderId="28" xfId="0" applyNumberFormat="1" applyFont="1" applyBorder="1" applyAlignment="1">
      <alignment horizontal="center" vertical="center" wrapText="1"/>
    </xf>
    <xf numFmtId="170" fontId="10" fillId="47" borderId="26" xfId="0" applyNumberFormat="1" applyFont="1" applyFill="1" applyBorder="1" applyAlignment="1">
      <alignment vertical="center"/>
    </xf>
    <xf numFmtId="170" fontId="15" fillId="0" borderId="26" xfId="0" applyNumberFormat="1" applyFont="1" applyBorder="1" applyAlignment="1">
      <alignment horizontal="center" vertical="center" wrapText="1"/>
    </xf>
    <xf numFmtId="170" fontId="10" fillId="47" borderId="25" xfId="0" applyNumberFormat="1" applyFont="1" applyFill="1" applyBorder="1" applyAlignment="1">
      <alignment horizontal="center" vertical="center"/>
    </xf>
    <xf numFmtId="170" fontId="10" fillId="47" borderId="26" xfId="0" applyNumberFormat="1" applyFont="1" applyFill="1" applyBorder="1" applyAlignment="1">
      <alignment horizontal="center" vertical="center"/>
    </xf>
    <xf numFmtId="4" fontId="10" fillId="0" borderId="29" xfId="108" applyNumberFormat="1" applyFont="1" applyFill="1" applyBorder="1" applyAlignment="1" applyProtection="1">
      <alignment horizontal="center" vertical="center" wrapText="1"/>
      <protection hidden="1"/>
    </xf>
    <xf numFmtId="169" fontId="18" fillId="0" borderId="0" xfId="76" applyNumberFormat="1" applyFont="1" applyBorder="1" applyAlignment="1" applyProtection="1">
      <alignment horizontal="left" vertical="center"/>
      <protection hidden="1"/>
    </xf>
    <xf numFmtId="170" fontId="15" fillId="0" borderId="30" xfId="0" applyNumberFormat="1" applyFont="1" applyBorder="1" applyAlignment="1">
      <alignment horizontal="center" vertical="center" wrapText="1"/>
    </xf>
    <xf numFmtId="170" fontId="15" fillId="0" borderId="31" xfId="0" applyNumberFormat="1" applyFont="1" applyBorder="1" applyAlignment="1">
      <alignment horizontal="center" vertical="center" wrapText="1"/>
    </xf>
    <xf numFmtId="0" fontId="15" fillId="0" borderId="31" xfId="0" applyFont="1" applyBorder="1" applyAlignment="1">
      <alignment vertical="center" wrapText="1"/>
    </xf>
    <xf numFmtId="0" fontId="16" fillId="0" borderId="31" xfId="0" applyFont="1" applyBorder="1" applyAlignment="1">
      <alignment horizontal="center" vertical="center" wrapText="1"/>
    </xf>
    <xf numFmtId="4" fontId="3" fillId="47" borderId="32" xfId="108" applyNumberFormat="1" applyFont="1" applyFill="1" applyBorder="1" applyAlignment="1" applyProtection="1">
      <alignment horizontal="center" vertical="center" wrapText="1"/>
      <protection hidden="1"/>
    </xf>
    <xf numFmtId="4" fontId="10" fillId="47" borderId="33" xfId="0" applyNumberFormat="1" applyFont="1" applyFill="1" applyBorder="1" applyAlignment="1">
      <alignment vertical="center"/>
    </xf>
    <xf numFmtId="2" fontId="16" fillId="0" borderId="24" xfId="0" applyNumberFormat="1" applyFont="1" applyBorder="1" applyAlignment="1">
      <alignment horizontal="center" vertical="center" wrapText="1"/>
    </xf>
    <xf numFmtId="2" fontId="16" fillId="0" borderId="31" xfId="0" applyNumberFormat="1" applyFont="1" applyBorder="1" applyAlignment="1">
      <alignment horizontal="center" vertical="center" wrapText="1"/>
    </xf>
    <xf numFmtId="2" fontId="10" fillId="47" borderId="26" xfId="0" applyNumberFormat="1" applyFont="1" applyFill="1" applyBorder="1" applyAlignment="1">
      <alignment vertical="center"/>
    </xf>
    <xf numFmtId="2" fontId="16" fillId="0" borderId="26" xfId="0" applyNumberFormat="1" applyFont="1" applyBorder="1" applyAlignment="1">
      <alignment horizontal="center" vertical="center" wrapText="1"/>
    </xf>
    <xf numFmtId="4" fontId="16" fillId="0" borderId="24" xfId="0" applyNumberFormat="1" applyFont="1" applyBorder="1" applyAlignment="1">
      <alignment horizontal="center" vertical="center" wrapText="1"/>
    </xf>
    <xf numFmtId="4" fontId="5" fillId="0" borderId="0" xfId="0" applyNumberFormat="1" applyFont="1" applyBorder="1" applyAlignment="1" applyProtection="1">
      <alignment vertical="center"/>
      <protection hidden="1"/>
    </xf>
    <xf numFmtId="4" fontId="10" fillId="50" borderId="21" xfId="0" applyNumberFormat="1" applyFont="1" applyFill="1" applyBorder="1" applyAlignment="1" applyProtection="1">
      <alignment horizontal="center" vertical="center" wrapText="1"/>
      <protection hidden="1"/>
    </xf>
    <xf numFmtId="4" fontId="10" fillId="47" borderId="26" xfId="0" applyNumberFormat="1" applyFont="1" applyFill="1" applyBorder="1" applyAlignment="1">
      <alignment vertical="center"/>
    </xf>
    <xf numFmtId="4" fontId="17" fillId="0" borderId="34" xfId="0" applyNumberFormat="1" applyFont="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wrapText="1"/>
    </xf>
    <xf numFmtId="0" fontId="0" fillId="0" borderId="0" xfId="0" applyFont="1" applyAlignment="1">
      <alignment vertical="center" wrapText="1"/>
    </xf>
    <xf numFmtId="0" fontId="15" fillId="51" borderId="35" xfId="0" applyFont="1" applyFill="1" applyBorder="1" applyAlignment="1">
      <alignment/>
    </xf>
    <xf numFmtId="0" fontId="31" fillId="0" borderId="0" xfId="0" applyFont="1" applyAlignment="1">
      <alignment/>
    </xf>
    <xf numFmtId="0" fontId="0" fillId="48" borderId="19" xfId="0" applyFont="1" applyFill="1" applyBorder="1" applyAlignment="1">
      <alignment vertical="center" wrapText="1"/>
    </xf>
    <xf numFmtId="170" fontId="18" fillId="47" borderId="26" xfId="0" applyNumberFormat="1" applyFont="1" applyFill="1" applyBorder="1" applyAlignment="1">
      <alignment horizontal="center" vertical="center"/>
    </xf>
    <xf numFmtId="171" fontId="14" fillId="0" borderId="24" xfId="0" applyNumberFormat="1" applyFont="1" applyBorder="1" applyAlignment="1" applyProtection="1">
      <alignment horizontal="center" vertical="center" wrapText="1"/>
      <protection locked="0"/>
    </xf>
    <xf numFmtId="171" fontId="17" fillId="0" borderId="31" xfId="0" applyNumberFormat="1" applyFont="1" applyBorder="1" applyAlignment="1" applyProtection="1">
      <alignment horizontal="center" vertical="center" wrapText="1"/>
      <protection locked="0"/>
    </xf>
    <xf numFmtId="170" fontId="10" fillId="47" borderId="26" xfId="0" applyNumberFormat="1" applyFont="1" applyFill="1" applyBorder="1" applyAlignment="1" applyProtection="1">
      <alignment vertical="center"/>
      <protection locked="0"/>
    </xf>
    <xf numFmtId="4" fontId="0" fillId="0" borderId="0" xfId="0" applyNumberFormat="1" applyAlignment="1">
      <alignment/>
    </xf>
    <xf numFmtId="168" fontId="0" fillId="0" borderId="0" xfId="76" applyFont="1" applyAlignment="1">
      <alignment/>
    </xf>
    <xf numFmtId="165" fontId="19" fillId="47" borderId="36" xfId="108" applyNumberFormat="1" applyFont="1" applyFill="1" applyBorder="1" applyAlignment="1" applyProtection="1">
      <alignment horizontal="left" vertical="center" wrapText="1"/>
      <protection hidden="1"/>
    </xf>
    <xf numFmtId="165" fontId="19" fillId="47" borderId="37" xfId="108" applyNumberFormat="1" applyFont="1" applyFill="1" applyBorder="1" applyAlignment="1" applyProtection="1">
      <alignment horizontal="left" vertical="center" wrapText="1"/>
      <protection hidden="1"/>
    </xf>
    <xf numFmtId="0" fontId="10" fillId="0" borderId="0" xfId="0" applyFont="1" applyAlignment="1" applyProtection="1">
      <alignment horizontal="left" vertical="center" wrapText="1"/>
      <protection hidden="1"/>
    </xf>
    <xf numFmtId="0" fontId="10" fillId="0" borderId="0" xfId="0" applyFont="1" applyBorder="1" applyAlignment="1" applyProtection="1">
      <alignment vertical="center"/>
      <protection hidden="1"/>
    </xf>
    <xf numFmtId="3" fontId="10" fillId="0" borderId="26" xfId="0" applyNumberFormat="1" applyFont="1" applyBorder="1" applyAlignment="1" applyProtection="1">
      <alignment horizontal="left"/>
      <protection locked="0"/>
    </xf>
    <xf numFmtId="0" fontId="10" fillId="0" borderId="26" xfId="0" applyFont="1" applyBorder="1" applyAlignment="1" applyProtection="1">
      <alignment horizontal="left"/>
      <protection locked="0"/>
    </xf>
    <xf numFmtId="3" fontId="10" fillId="0" borderId="38" xfId="0" applyNumberFormat="1" applyFont="1" applyBorder="1" applyAlignment="1" applyProtection="1">
      <alignment horizontal="left"/>
      <protection locked="0"/>
    </xf>
    <xf numFmtId="171" fontId="12" fillId="47" borderId="39" xfId="0" applyNumberFormat="1" applyFont="1" applyFill="1" applyBorder="1" applyAlignment="1" applyProtection="1">
      <alignment horizontal="left" vertical="center" wrapText="1"/>
      <protection hidden="1"/>
    </xf>
    <xf numFmtId="171" fontId="12" fillId="47" borderId="40" xfId="0" applyNumberFormat="1" applyFont="1" applyFill="1" applyBorder="1" applyAlignment="1" applyProtection="1">
      <alignment horizontal="left" vertical="center" wrapText="1"/>
      <protection hidden="1"/>
    </xf>
    <xf numFmtId="0" fontId="10" fillId="0" borderId="0" xfId="0" applyFont="1" applyBorder="1" applyAlignment="1" applyProtection="1">
      <alignment vertical="center" wrapText="1"/>
      <protection hidden="1"/>
    </xf>
    <xf numFmtId="0" fontId="10" fillId="0" borderId="0" xfId="0" applyFont="1" applyBorder="1" applyAlignment="1" applyProtection="1">
      <alignment horizontal="left" vertical="center"/>
      <protection hidden="1"/>
    </xf>
  </cellXfs>
  <cellStyles count="97">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Hiperlink 2" xfId="74"/>
    <cellStyle name="Followed Hyperlink" xfId="75"/>
    <cellStyle name="Currency" xfId="76"/>
    <cellStyle name="Currency [0]" xfId="77"/>
    <cellStyle name="Moeda 2" xfId="78"/>
    <cellStyle name="Neutro" xfId="79"/>
    <cellStyle name="Normal 2" xfId="80"/>
    <cellStyle name="Normal 3" xfId="81"/>
    <cellStyle name="Normal 4" xfId="82"/>
    <cellStyle name="Nota" xfId="83"/>
    <cellStyle name="Nota 2" xfId="84"/>
    <cellStyle name="Percent" xfId="85"/>
    <cellStyle name="Porcentagem 2" xfId="86"/>
    <cellStyle name="Porcentagem 3" xfId="87"/>
    <cellStyle name="Ruim" xfId="88"/>
    <cellStyle name="Saída" xfId="89"/>
    <cellStyle name="Saída 2" xfId="90"/>
    <cellStyle name="Comma [0]" xfId="91"/>
    <cellStyle name="Texto de Aviso" xfId="92"/>
    <cellStyle name="Texto de Aviso 2" xfId="93"/>
    <cellStyle name="Texto Explicativo" xfId="94"/>
    <cellStyle name="Texto Explicativo 2" xfId="95"/>
    <cellStyle name="Título" xfId="96"/>
    <cellStyle name="Título 1" xfId="97"/>
    <cellStyle name="Título 1 2" xfId="98"/>
    <cellStyle name="Título 2" xfId="99"/>
    <cellStyle name="Título 2 2" xfId="100"/>
    <cellStyle name="Título 3" xfId="101"/>
    <cellStyle name="Título 3 2" xfId="102"/>
    <cellStyle name="Título 4" xfId="103"/>
    <cellStyle name="Título 4 2" xfId="104"/>
    <cellStyle name="Título 5" xfId="105"/>
    <cellStyle name="Total" xfId="106"/>
    <cellStyle name="Total 2" xfId="107"/>
    <cellStyle name="Comma" xfId="108"/>
    <cellStyle name="Vírgula 2" xfId="109"/>
    <cellStyle name="Vírgula 3" xfId="110"/>
  </cellStyles>
  <dxfs count="22">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ont>
        <b val="0"/>
        <i val="0"/>
        <u val="none"/>
        <strike val="0"/>
      </font>
      <fill>
        <patternFill>
          <bgColor indexed="43"/>
        </patternFill>
      </fill>
    </dxf>
    <dxf>
      <fill>
        <patternFill>
          <bgColor indexed="43"/>
        </patternFill>
      </fill>
    </dxf>
    <dxf>
      <fill>
        <patternFill>
          <bgColor indexed="52"/>
        </patternFill>
      </fill>
    </dxf>
    <dxf>
      <font>
        <b/>
        <i val="0"/>
        <color indexed="9"/>
      </font>
      <fill>
        <patternFill>
          <bgColor indexed="10"/>
        </patternFill>
      </fill>
    </dxf>
    <dxf>
      <font>
        <b/>
        <i/>
        <u val="none"/>
        <strike val="0"/>
      </font>
      <fill>
        <patternFill>
          <bgColor indexed="47"/>
        </patternFill>
      </fill>
      <border>
        <left style="thin"/>
        <right style="thin"/>
        <top style="thin"/>
        <bottom style="thin"/>
      </border>
    </dxf>
    <dxf>
      <font>
        <b/>
        <i/>
        <u val="double"/>
        <strike val="0"/>
      </font>
      <fill>
        <patternFill>
          <bgColor indexed="52"/>
        </patternFill>
      </fill>
    </dxf>
    <dxf>
      <font>
        <b/>
        <i val="0"/>
        <color indexed="9"/>
      </font>
      <fill>
        <patternFill>
          <bgColor indexed="10"/>
        </patternFill>
      </fill>
    </dxf>
    <dxf>
      <font>
        <b/>
        <i val="0"/>
      </font>
      <fill>
        <patternFill>
          <bgColor indexed="47"/>
        </patternFill>
      </fill>
    </dxf>
    <dxf>
      <font>
        <b/>
        <i/>
        <u val="double"/>
        <strike val="0"/>
      </font>
      <fill>
        <patternFill>
          <bgColor indexed="51"/>
        </patternFill>
      </fill>
      <border>
        <left style="thin"/>
        <right style="thin"/>
        <top style="thin"/>
        <bottom style="thin"/>
      </border>
    </dxf>
    <dxf>
      <font>
        <b/>
        <i val="0"/>
      </font>
      <fill>
        <patternFill>
          <bgColor indexed="43"/>
        </patternFill>
      </fill>
    </dxf>
    <dxf>
      <font>
        <b/>
        <i/>
        <u val="double"/>
        <strike val="0"/>
      </font>
      <fill>
        <patternFill>
          <bgColor rgb="FFFFCC00"/>
        </patternFill>
      </fill>
      <border>
        <left style="thin">
          <color rgb="FF000000"/>
        </left>
        <right style="thin">
          <color rgb="FF000000"/>
        </right>
        <top style="thin"/>
        <bottom style="thin">
          <color rgb="FF000000"/>
        </bottom>
      </border>
    </dxf>
    <dxf>
      <font>
        <b/>
        <i/>
        <u val="none"/>
        <strike val="0"/>
      </font>
      <fill>
        <patternFill>
          <bgColor rgb="FFFFCC99"/>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428625</xdr:colOff>
      <xdr:row>0</xdr:row>
      <xdr:rowOff>0</xdr:rowOff>
    </xdr:from>
    <xdr:ext cx="4343400" cy="695325"/>
    <xdr:sp>
      <xdr:nvSpPr>
        <xdr:cNvPr id="1" name="Text Box 1"/>
        <xdr:cNvSpPr txBox="1">
          <a:spLocks noChangeArrowheads="1"/>
        </xdr:cNvSpPr>
      </xdr:nvSpPr>
      <xdr:spPr>
        <a:xfrm>
          <a:off x="981075" y="0"/>
          <a:ext cx="4343400" cy="6953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Estado do Rio de Janeiro
</a:t>
          </a:r>
          <a:r>
            <a:rPr lang="en-US" cap="none" sz="1000" b="1" i="0" u="none" baseline="0">
              <a:solidFill>
                <a:srgbClr val="000000"/>
              </a:solidFill>
              <a:latin typeface="Arial"/>
              <a:ea typeface="Arial"/>
              <a:cs typeface="Arial"/>
            </a:rPr>
            <a:t>PREFEITURA MUNICIPAL DE SUMIDOURO
</a:t>
          </a:r>
          <a:r>
            <a:rPr lang="en-US" cap="none" sz="1000" b="1" i="0" u="none" baseline="0">
              <a:solidFill>
                <a:srgbClr val="000000"/>
              </a:solidFill>
              <a:latin typeface="Arial"/>
              <a:ea typeface="Arial"/>
              <a:cs typeface="Arial"/>
            </a:rPr>
            <a:t>CNPJ: 32.165.706/0001-08
</a:t>
          </a:r>
          <a:r>
            <a:rPr lang="en-US" cap="none" sz="1000" b="1" i="0" u="none" baseline="0">
              <a:solidFill>
                <a:srgbClr val="000000"/>
              </a:solidFill>
              <a:latin typeface="Arial"/>
              <a:ea typeface="Arial"/>
              <a:cs typeface="Arial"/>
            </a:rPr>
            <a:t>Rua Alfredo Chaves, 39 - Centro – Sumidouro/RJ – CEP 28637-000</a:t>
          </a:r>
          <a:r>
            <a:rPr lang="en-US" cap="none" sz="1200" b="1" i="0" u="none" baseline="0">
              <a:solidFill>
                <a:srgbClr val="000000"/>
              </a:solidFill>
              <a:latin typeface="Arial"/>
              <a:ea typeface="Arial"/>
              <a:cs typeface="Arial"/>
            </a:rPr>
            <a:t>
</a:t>
          </a:r>
        </a:p>
      </xdr:txBody>
    </xdr:sp>
    <xdr:clientData/>
  </xdr:oneCellAnchor>
  <xdr:twoCellAnchor editAs="oneCell">
    <xdr:from>
      <xdr:col>0</xdr:col>
      <xdr:colOff>0</xdr:colOff>
      <xdr:row>0</xdr:row>
      <xdr:rowOff>0</xdr:rowOff>
    </xdr:from>
    <xdr:to>
      <xdr:col>1</xdr:col>
      <xdr:colOff>142875</xdr:colOff>
      <xdr:row>0</xdr:row>
      <xdr:rowOff>676275</xdr:rowOff>
    </xdr:to>
    <xdr:pic>
      <xdr:nvPicPr>
        <xdr:cNvPr id="2" name="Picture 2" descr="brasãoGIF_300dpi"/>
        <xdr:cNvPicPr preferRelativeResize="1">
          <a:picLocks noChangeAspect="1"/>
        </xdr:cNvPicPr>
      </xdr:nvPicPr>
      <xdr:blipFill>
        <a:blip r:embed="rId1"/>
        <a:stretch>
          <a:fillRect/>
        </a:stretch>
      </xdr:blipFill>
      <xdr:spPr>
        <a:xfrm>
          <a:off x="0" y="0"/>
          <a:ext cx="69532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Plan1"/>
  <dimension ref="A1:L170"/>
  <sheetViews>
    <sheetView tabSelected="1" zoomScalePageLayoutView="0" workbookViewId="0" topLeftCell="A1">
      <selection activeCell="A10" sqref="A10"/>
    </sheetView>
  </sheetViews>
  <sheetFormatPr defaultColWidth="9.140625" defaultRowHeight="12.75"/>
  <cols>
    <col min="1" max="1" width="8.28125" style="1" customWidth="1"/>
    <col min="2" max="2" width="12.57421875" style="1" customWidth="1"/>
    <col min="3" max="3" width="54.140625" style="2" customWidth="1"/>
    <col min="4" max="4" width="9.7109375" style="1" customWidth="1"/>
    <col min="5" max="5" width="9.140625" style="30" customWidth="1"/>
    <col min="6" max="6" width="10.140625" style="3" customWidth="1"/>
    <col min="7" max="7" width="11.421875" style="17" customWidth="1"/>
    <col min="8" max="8" width="13.28125" style="15" customWidth="1"/>
    <col min="9" max="9" width="8.8515625" style="2" hidden="1" customWidth="1"/>
    <col min="10" max="10" width="11.57421875" style="2" customWidth="1"/>
    <col min="11" max="16" width="9.140625" style="2" customWidth="1"/>
    <col min="17" max="17" width="10.00390625" style="2" bestFit="1" customWidth="1"/>
    <col min="18" max="16384" width="9.140625" style="2" customWidth="1"/>
  </cols>
  <sheetData>
    <row r="1" ht="58.5" customHeight="1">
      <c r="I1" s="4"/>
    </row>
    <row r="2" spans="1:8" ht="12.75">
      <c r="A2" s="93" t="s">
        <v>37</v>
      </c>
      <c r="B2" s="93"/>
      <c r="C2" s="93"/>
      <c r="D2" s="93"/>
      <c r="E2" s="93"/>
      <c r="F2" s="93"/>
      <c r="G2" s="93"/>
      <c r="H2" s="93"/>
    </row>
    <row r="3" spans="1:8" ht="12.75">
      <c r="A3" s="93" t="str">
        <f>UPPER(Dados!B1&amp;"  -  "&amp;Dados!B4)</f>
        <v>TOMADA DE PREÇOS Nº 001/2023  -  ABERTURA DAS PROPOSTAS: 06/03/2023 ÀS 10:00HS</v>
      </c>
      <c r="B3" s="93"/>
      <c r="C3" s="93"/>
      <c r="D3" s="93"/>
      <c r="E3" s="93"/>
      <c r="F3" s="93"/>
      <c r="G3" s="93"/>
      <c r="H3" s="93"/>
    </row>
    <row r="4" spans="1:8" ht="12.75">
      <c r="A4" s="99" t="str">
        <f>Dados!B3</f>
        <v>CONTRATAÇÃO DE EMPRESA ESPECIALIZADA PARA CONSTRUÇÃO DE PRAÇA NA RUA CUSTÓDIO MANOEL FELIPE</v>
      </c>
      <c r="B4" s="99"/>
      <c r="C4" s="99"/>
      <c r="D4" s="99"/>
      <c r="E4" s="99"/>
      <c r="F4" s="99"/>
      <c r="G4" s="99"/>
      <c r="H4" s="99"/>
    </row>
    <row r="5" spans="1:8" ht="12.75">
      <c r="A5" s="93" t="str">
        <f>Dados!B2</f>
        <v>PROCESSO ADMINISTRATIVO Nº 3641/2022 de 10/11/2022</v>
      </c>
      <c r="B5" s="93"/>
      <c r="C5" s="93"/>
      <c r="D5" s="93"/>
      <c r="E5" s="93"/>
      <c r="F5" s="93"/>
      <c r="G5" s="93"/>
      <c r="H5" s="93"/>
    </row>
    <row r="6" spans="1:8" ht="12.75">
      <c r="A6" s="93" t="str">
        <f>Dados!B7</f>
        <v>MENOR PREÇO POR REGIME GLOBAL</v>
      </c>
      <c r="B6" s="93"/>
      <c r="C6" s="93"/>
      <c r="D6" s="93"/>
      <c r="E6" s="93"/>
      <c r="F6" s="93"/>
      <c r="G6" s="93"/>
      <c r="H6" s="93"/>
    </row>
    <row r="7" spans="1:8" ht="13.5" customHeight="1">
      <c r="A7" s="100" t="s">
        <v>32</v>
      </c>
      <c r="B7" s="100"/>
      <c r="C7" s="62">
        <f>Dados!B8</f>
        <v>289595.26689999993</v>
      </c>
      <c r="D7" s="8"/>
      <c r="E7" s="31"/>
      <c r="F7" s="74"/>
      <c r="G7" s="18"/>
      <c r="H7" s="14"/>
    </row>
    <row r="8" spans="1:8" s="10" customFormat="1" ht="12" customHeight="1">
      <c r="A8" s="19" t="s">
        <v>0</v>
      </c>
      <c r="B8" s="94"/>
      <c r="C8" s="94"/>
      <c r="D8" s="94"/>
      <c r="E8" s="94"/>
      <c r="F8" s="94"/>
      <c r="G8" s="94"/>
      <c r="H8" s="94"/>
    </row>
    <row r="9" spans="1:8" s="10" customFormat="1" ht="12" customHeight="1">
      <c r="A9" s="19" t="s">
        <v>1</v>
      </c>
      <c r="B9" s="96"/>
      <c r="C9" s="96"/>
      <c r="D9" s="96"/>
      <c r="E9" s="96"/>
      <c r="F9" s="96"/>
      <c r="G9" s="96"/>
      <c r="H9" s="96"/>
    </row>
    <row r="10" spans="1:8" s="10" customFormat="1" ht="12" customHeight="1">
      <c r="A10" s="19" t="s">
        <v>2</v>
      </c>
      <c r="B10" s="94"/>
      <c r="C10" s="95"/>
      <c r="D10" s="32" t="s">
        <v>8</v>
      </c>
      <c r="E10" s="94"/>
      <c r="F10" s="95"/>
      <c r="G10" s="95"/>
      <c r="H10" s="95"/>
    </row>
    <row r="11" spans="1:8" ht="4.5" customHeight="1">
      <c r="A11" s="5"/>
      <c r="B11" s="5"/>
      <c r="C11" s="36"/>
      <c r="D11" s="36"/>
      <c r="E11" s="37"/>
      <c r="F11" s="38"/>
      <c r="G11" s="39"/>
      <c r="H11" s="40"/>
    </row>
    <row r="12" spans="1:8" s="10" customFormat="1" ht="22.5">
      <c r="A12" s="42" t="s">
        <v>3</v>
      </c>
      <c r="B12" s="55" t="s">
        <v>189</v>
      </c>
      <c r="C12" s="43" t="s">
        <v>4</v>
      </c>
      <c r="D12" s="43" t="s">
        <v>5</v>
      </c>
      <c r="E12" s="43" t="s">
        <v>6</v>
      </c>
      <c r="F12" s="75" t="s">
        <v>25</v>
      </c>
      <c r="G12" s="46" t="s">
        <v>26</v>
      </c>
      <c r="H12" s="44" t="s">
        <v>7</v>
      </c>
    </row>
    <row r="13" spans="1:8" s="10" customFormat="1" ht="11.25" customHeight="1">
      <c r="A13" s="59" t="s">
        <v>39</v>
      </c>
      <c r="B13" s="60"/>
      <c r="C13" s="84" t="s">
        <v>40</v>
      </c>
      <c r="D13" s="57"/>
      <c r="E13" s="71"/>
      <c r="F13" s="76"/>
      <c r="G13" s="57"/>
      <c r="H13" s="68"/>
    </row>
    <row r="14" spans="1:12" s="10" customFormat="1" ht="36">
      <c r="A14" s="48">
        <v>1</v>
      </c>
      <c r="B14" s="56" t="s">
        <v>41</v>
      </c>
      <c r="C14" s="49" t="s">
        <v>42</v>
      </c>
      <c r="D14" s="50" t="s">
        <v>43</v>
      </c>
      <c r="E14" s="69">
        <v>3.6</v>
      </c>
      <c r="F14" s="51">
        <v>303.13</v>
      </c>
      <c r="G14" s="85"/>
      <c r="H14" s="61">
        <f aca="true" t="shared" si="0" ref="H14:H20">IF(G14="","",IF(ISTEXT(G14),"NC",G14*E14))</f>
      </c>
      <c r="I14" s="9">
        <f aca="true" t="shared" si="1" ref="I14:I20">F14*E14</f>
        <v>1091.268</v>
      </c>
      <c r="L14" s="9"/>
    </row>
    <row r="15" spans="1:12" s="10" customFormat="1" ht="60">
      <c r="A15" s="48">
        <v>2</v>
      </c>
      <c r="B15" s="56" t="s">
        <v>44</v>
      </c>
      <c r="C15" s="49" t="s">
        <v>45</v>
      </c>
      <c r="D15" s="50" t="s">
        <v>43</v>
      </c>
      <c r="E15" s="69">
        <v>39.6</v>
      </c>
      <c r="F15" s="51">
        <v>47.74</v>
      </c>
      <c r="G15" s="85"/>
      <c r="H15" s="61">
        <f t="shared" si="0"/>
      </c>
      <c r="I15" s="9">
        <f t="shared" si="1"/>
        <v>1890.5040000000001</v>
      </c>
      <c r="L15" s="9"/>
    </row>
    <row r="16" spans="1:12" s="10" customFormat="1" ht="48">
      <c r="A16" s="48">
        <v>3</v>
      </c>
      <c r="B16" s="56" t="s">
        <v>46</v>
      </c>
      <c r="C16" s="49" t="s">
        <v>47</v>
      </c>
      <c r="D16" s="50" t="s">
        <v>48</v>
      </c>
      <c r="E16" s="69">
        <v>1</v>
      </c>
      <c r="F16" s="51">
        <v>5421.03</v>
      </c>
      <c r="G16" s="85"/>
      <c r="H16" s="61">
        <f t="shared" si="0"/>
      </c>
      <c r="I16" s="9">
        <f t="shared" si="1"/>
        <v>5421.03</v>
      </c>
      <c r="L16" s="9"/>
    </row>
    <row r="17" spans="1:12" s="10" customFormat="1" ht="36">
      <c r="A17" s="48">
        <v>4</v>
      </c>
      <c r="B17" s="56" t="s">
        <v>49</v>
      </c>
      <c r="C17" s="49" t="s">
        <v>50</v>
      </c>
      <c r="D17" s="50" t="s">
        <v>48</v>
      </c>
      <c r="E17" s="69">
        <v>1</v>
      </c>
      <c r="F17" s="51">
        <v>2784</v>
      </c>
      <c r="G17" s="85"/>
      <c r="H17" s="61">
        <f t="shared" si="0"/>
      </c>
      <c r="I17" s="9">
        <f t="shared" si="1"/>
        <v>2784</v>
      </c>
      <c r="L17" s="9"/>
    </row>
    <row r="18" spans="1:12" s="10" customFormat="1" ht="108">
      <c r="A18" s="48">
        <v>5</v>
      </c>
      <c r="B18" s="56" t="s">
        <v>52</v>
      </c>
      <c r="C18" s="49" t="s">
        <v>53</v>
      </c>
      <c r="D18" s="50" t="s">
        <v>51</v>
      </c>
      <c r="E18" s="69">
        <v>4</v>
      </c>
      <c r="F18" s="51">
        <v>1180.06</v>
      </c>
      <c r="G18" s="85"/>
      <c r="H18" s="61">
        <f t="shared" si="0"/>
      </c>
      <c r="I18" s="9">
        <f t="shared" si="1"/>
        <v>4720.24</v>
      </c>
      <c r="L18" s="9"/>
    </row>
    <row r="19" spans="1:12" s="10" customFormat="1" ht="24">
      <c r="A19" s="48">
        <v>6</v>
      </c>
      <c r="B19" s="56" t="s">
        <v>54</v>
      </c>
      <c r="C19" s="49" t="s">
        <v>55</v>
      </c>
      <c r="D19" s="50" t="s">
        <v>56</v>
      </c>
      <c r="E19" s="69">
        <v>80</v>
      </c>
      <c r="F19" s="51">
        <v>42.22</v>
      </c>
      <c r="G19" s="85"/>
      <c r="H19" s="61">
        <f t="shared" si="0"/>
      </c>
      <c r="I19" s="9">
        <f t="shared" si="1"/>
        <v>3377.6</v>
      </c>
      <c r="L19" s="9"/>
    </row>
    <row r="20" spans="1:12" s="10" customFormat="1" ht="24">
      <c r="A20" s="48">
        <v>7</v>
      </c>
      <c r="B20" s="56" t="s">
        <v>57</v>
      </c>
      <c r="C20" s="49" t="s">
        <v>58</v>
      </c>
      <c r="D20" s="50" t="s">
        <v>48</v>
      </c>
      <c r="E20" s="69">
        <v>2</v>
      </c>
      <c r="F20" s="51">
        <v>97.33</v>
      </c>
      <c r="G20" s="85"/>
      <c r="H20" s="61">
        <f t="shared" si="0"/>
      </c>
      <c r="I20" s="9">
        <f t="shared" si="1"/>
        <v>194.66</v>
      </c>
      <c r="L20" s="9"/>
    </row>
    <row r="21" spans="1:12" s="10" customFormat="1" ht="12.75">
      <c r="A21" s="63"/>
      <c r="B21" s="64"/>
      <c r="C21" s="65"/>
      <c r="D21" s="66"/>
      <c r="E21" s="70"/>
      <c r="F21" s="77" t="s">
        <v>29</v>
      </c>
      <c r="G21" s="86"/>
      <c r="H21" s="67">
        <f>SUM(H14:H20)</f>
        <v>0</v>
      </c>
      <c r="I21" s="9"/>
      <c r="L21" s="9"/>
    </row>
    <row r="22" spans="1:8" s="10" customFormat="1" ht="11.25" customHeight="1">
      <c r="A22" s="59" t="s">
        <v>60</v>
      </c>
      <c r="B22" s="60"/>
      <c r="C22" s="84" t="s">
        <v>59</v>
      </c>
      <c r="D22" s="57"/>
      <c r="E22" s="71"/>
      <c r="F22" s="76"/>
      <c r="G22" s="87"/>
      <c r="H22" s="68"/>
    </row>
    <row r="23" spans="1:12" s="10" customFormat="1" ht="36">
      <c r="A23" s="48">
        <v>8</v>
      </c>
      <c r="B23" s="56" t="s">
        <v>190</v>
      </c>
      <c r="C23" s="49" t="s">
        <v>191</v>
      </c>
      <c r="D23" s="50" t="s">
        <v>43</v>
      </c>
      <c r="E23" s="69">
        <v>25</v>
      </c>
      <c r="F23" s="73">
        <v>15.21</v>
      </c>
      <c r="G23" s="85"/>
      <c r="H23" s="61">
        <f>IF(G23="","",IF(ISTEXT(G23),"NC",G23*E23))</f>
      </c>
      <c r="I23" s="9">
        <f>F23*E23</f>
        <v>380.25</v>
      </c>
      <c r="L23" s="9"/>
    </row>
    <row r="24" spans="1:12" s="10" customFormat="1" ht="36">
      <c r="A24" s="48">
        <v>9</v>
      </c>
      <c r="B24" s="56" t="s">
        <v>192</v>
      </c>
      <c r="C24" s="49" t="s">
        <v>193</v>
      </c>
      <c r="D24" s="50" t="s">
        <v>43</v>
      </c>
      <c r="E24" s="69">
        <v>25</v>
      </c>
      <c r="F24" s="73">
        <v>9.06</v>
      </c>
      <c r="G24" s="85"/>
      <c r="H24" s="61">
        <f>IF(G24="","",IF(ISTEXT(G24),"NC",G24*E24))</f>
      </c>
      <c r="I24" s="9">
        <f>F24*E24</f>
        <v>226.5</v>
      </c>
      <c r="L24" s="9"/>
    </row>
    <row r="25" spans="1:12" s="10" customFormat="1" ht="36">
      <c r="A25" s="48">
        <v>10</v>
      </c>
      <c r="B25" s="56" t="s">
        <v>194</v>
      </c>
      <c r="C25" s="49" t="s">
        <v>195</v>
      </c>
      <c r="D25" s="50" t="s">
        <v>43</v>
      </c>
      <c r="E25" s="69">
        <v>25</v>
      </c>
      <c r="F25" s="73">
        <v>18.2</v>
      </c>
      <c r="G25" s="85"/>
      <c r="H25" s="61">
        <f>IF(G25="","",IF(ISTEXT(G25),"NC",G25*E25))</f>
      </c>
      <c r="I25" s="9">
        <f>F25*E25</f>
        <v>455</v>
      </c>
      <c r="L25" s="9"/>
    </row>
    <row r="26" spans="1:12" s="10" customFormat="1" ht="12.75">
      <c r="A26" s="52"/>
      <c r="B26" s="58"/>
      <c r="C26" s="53"/>
      <c r="D26" s="54"/>
      <c r="E26" s="72"/>
      <c r="F26" s="77" t="s">
        <v>29</v>
      </c>
      <c r="G26" s="86"/>
      <c r="H26" s="67">
        <f>SUM(H23:H25)</f>
        <v>0</v>
      </c>
      <c r="I26" s="9"/>
      <c r="L26" s="9"/>
    </row>
    <row r="27" spans="1:8" s="10" customFormat="1" ht="11.25" customHeight="1">
      <c r="A27" s="59" t="s">
        <v>61</v>
      </c>
      <c r="B27" s="60"/>
      <c r="C27" s="84" t="s">
        <v>196</v>
      </c>
      <c r="D27" s="57"/>
      <c r="E27" s="71"/>
      <c r="F27" s="76"/>
      <c r="G27" s="87"/>
      <c r="H27" s="68"/>
    </row>
    <row r="28" spans="1:12" s="10" customFormat="1" ht="24">
      <c r="A28" s="48">
        <v>11</v>
      </c>
      <c r="B28" s="56" t="s">
        <v>197</v>
      </c>
      <c r="C28" s="49" t="s">
        <v>198</v>
      </c>
      <c r="D28" s="50" t="s">
        <v>62</v>
      </c>
      <c r="E28" s="69">
        <v>215.2</v>
      </c>
      <c r="F28" s="73">
        <v>7.76</v>
      </c>
      <c r="G28" s="85"/>
      <c r="H28" s="61">
        <f aca="true" t="shared" si="2" ref="H28:H33">IF(G28="","",IF(ISTEXT(G28),"NC",G28*E28))</f>
      </c>
      <c r="I28" s="9">
        <f aca="true" t="shared" si="3" ref="I28:I33">F28*E28</f>
        <v>1669.9519999999998</v>
      </c>
      <c r="L28" s="9"/>
    </row>
    <row r="29" spans="1:12" s="10" customFormat="1" ht="24">
      <c r="A29" s="48">
        <v>12</v>
      </c>
      <c r="B29" s="56" t="s">
        <v>199</v>
      </c>
      <c r="C29" s="49" t="s">
        <v>200</v>
      </c>
      <c r="D29" s="50" t="s">
        <v>62</v>
      </c>
      <c r="E29" s="69">
        <v>250</v>
      </c>
      <c r="F29" s="73">
        <v>8.07</v>
      </c>
      <c r="G29" s="85"/>
      <c r="H29" s="61">
        <f t="shared" si="2"/>
      </c>
      <c r="I29" s="9">
        <f t="shared" si="3"/>
        <v>2017.5</v>
      </c>
      <c r="L29" s="9"/>
    </row>
    <row r="30" spans="1:12" s="10" customFormat="1" ht="72">
      <c r="A30" s="48">
        <v>13</v>
      </c>
      <c r="B30" s="56" t="s">
        <v>201</v>
      </c>
      <c r="C30" s="49" t="s">
        <v>202</v>
      </c>
      <c r="D30" s="50" t="s">
        <v>62</v>
      </c>
      <c r="E30" s="69">
        <v>72</v>
      </c>
      <c r="F30" s="73">
        <v>15.61</v>
      </c>
      <c r="G30" s="85"/>
      <c r="H30" s="61">
        <f t="shared" si="2"/>
      </c>
      <c r="I30" s="9">
        <f t="shared" si="3"/>
        <v>1123.92</v>
      </c>
      <c r="L30" s="9"/>
    </row>
    <row r="31" spans="1:12" s="10" customFormat="1" ht="36">
      <c r="A31" s="48">
        <v>14</v>
      </c>
      <c r="B31" s="56" t="s">
        <v>64</v>
      </c>
      <c r="C31" s="49" t="s">
        <v>65</v>
      </c>
      <c r="D31" s="50" t="s">
        <v>62</v>
      </c>
      <c r="E31" s="69">
        <v>8.15</v>
      </c>
      <c r="F31" s="73">
        <v>66.65</v>
      </c>
      <c r="G31" s="85"/>
      <c r="H31" s="61">
        <f t="shared" si="2"/>
      </c>
      <c r="I31" s="9">
        <f t="shared" si="3"/>
        <v>543.1975000000001</v>
      </c>
      <c r="L31" s="9"/>
    </row>
    <row r="32" spans="1:12" s="10" customFormat="1" ht="48">
      <c r="A32" s="48">
        <v>15</v>
      </c>
      <c r="B32" s="56" t="s">
        <v>203</v>
      </c>
      <c r="C32" s="49" t="s">
        <v>204</v>
      </c>
      <c r="D32" s="50" t="s">
        <v>67</v>
      </c>
      <c r="E32" s="69">
        <v>1284.32</v>
      </c>
      <c r="F32" s="73">
        <v>1.33</v>
      </c>
      <c r="G32" s="85"/>
      <c r="H32" s="61">
        <f t="shared" si="2"/>
      </c>
      <c r="I32" s="9">
        <f t="shared" si="3"/>
        <v>1708.1456</v>
      </c>
      <c r="L32" s="9"/>
    </row>
    <row r="33" spans="1:12" s="10" customFormat="1" ht="72">
      <c r="A33" s="48">
        <v>16</v>
      </c>
      <c r="B33" s="56" t="s">
        <v>205</v>
      </c>
      <c r="C33" s="49" t="s">
        <v>206</v>
      </c>
      <c r="D33" s="50" t="s">
        <v>66</v>
      </c>
      <c r="E33" s="69">
        <v>417.4</v>
      </c>
      <c r="F33" s="73">
        <v>18.06</v>
      </c>
      <c r="G33" s="85"/>
      <c r="H33" s="61">
        <f t="shared" si="2"/>
      </c>
      <c r="I33" s="9">
        <f t="shared" si="3"/>
        <v>7538.243999999999</v>
      </c>
      <c r="L33" s="9"/>
    </row>
    <row r="34" spans="1:12" s="10" customFormat="1" ht="12.75">
      <c r="A34" s="52"/>
      <c r="B34" s="58"/>
      <c r="C34" s="53"/>
      <c r="D34" s="54"/>
      <c r="E34" s="72"/>
      <c r="F34" s="77" t="s">
        <v>29</v>
      </c>
      <c r="G34" s="86"/>
      <c r="H34" s="67">
        <f>SUM(H28:H33)</f>
        <v>0</v>
      </c>
      <c r="I34" s="9"/>
      <c r="L34" s="9"/>
    </row>
    <row r="35" spans="1:8" s="10" customFormat="1" ht="11.25" customHeight="1">
      <c r="A35" s="59" t="s">
        <v>68</v>
      </c>
      <c r="B35" s="60"/>
      <c r="C35" s="84" t="s">
        <v>69</v>
      </c>
      <c r="D35" s="57"/>
      <c r="E35" s="71"/>
      <c r="F35" s="76"/>
      <c r="G35" s="87"/>
      <c r="H35" s="68"/>
    </row>
    <row r="36" spans="1:12" s="10" customFormat="1" ht="60">
      <c r="A36" s="48">
        <v>17</v>
      </c>
      <c r="B36" s="56" t="s">
        <v>72</v>
      </c>
      <c r="C36" s="49" t="s">
        <v>73</v>
      </c>
      <c r="D36" s="50" t="s">
        <v>62</v>
      </c>
      <c r="E36" s="69">
        <v>0.6</v>
      </c>
      <c r="F36" s="73">
        <v>3448</v>
      </c>
      <c r="G36" s="85"/>
      <c r="H36" s="61">
        <f>IF(G36="","",IF(ISTEXT(G36),"NC",G36*E36))</f>
      </c>
      <c r="I36" s="9">
        <f>F36*E36</f>
        <v>2068.7999999999997</v>
      </c>
      <c r="L36" s="9"/>
    </row>
    <row r="37" spans="1:12" s="10" customFormat="1" ht="24">
      <c r="A37" s="48">
        <v>18</v>
      </c>
      <c r="B37" s="56" t="s">
        <v>70</v>
      </c>
      <c r="C37" s="49" t="s">
        <v>71</v>
      </c>
      <c r="D37" s="50" t="s">
        <v>62</v>
      </c>
      <c r="E37" s="69">
        <v>6.38</v>
      </c>
      <c r="F37" s="73">
        <v>3570.66</v>
      </c>
      <c r="G37" s="85"/>
      <c r="H37" s="61">
        <f>IF(G37="","",IF(ISTEXT(G37),"NC",G37*E37))</f>
      </c>
      <c r="I37" s="9">
        <f>F37*E37</f>
        <v>22780.8108</v>
      </c>
      <c r="L37" s="9"/>
    </row>
    <row r="38" spans="1:12" s="10" customFormat="1" ht="60">
      <c r="A38" s="48">
        <v>19</v>
      </c>
      <c r="B38" s="56" t="s">
        <v>74</v>
      </c>
      <c r="C38" s="49" t="s">
        <v>75</v>
      </c>
      <c r="D38" s="50" t="s">
        <v>43</v>
      </c>
      <c r="E38" s="69">
        <v>23.94</v>
      </c>
      <c r="F38" s="73">
        <v>240.03</v>
      </c>
      <c r="G38" s="85"/>
      <c r="H38" s="61">
        <f>IF(G38="","",IF(ISTEXT(G38),"NC",G38*E38))</f>
      </c>
      <c r="I38" s="9">
        <f>F38*E38</f>
        <v>5746.318200000001</v>
      </c>
      <c r="L38" s="9"/>
    </row>
    <row r="39" spans="1:12" s="10" customFormat="1" ht="48">
      <c r="A39" s="48">
        <v>20</v>
      </c>
      <c r="B39" s="56" t="s">
        <v>207</v>
      </c>
      <c r="C39" s="49" t="s">
        <v>208</v>
      </c>
      <c r="D39" s="50" t="s">
        <v>43</v>
      </c>
      <c r="E39" s="69">
        <v>68</v>
      </c>
      <c r="F39" s="73">
        <v>367.29</v>
      </c>
      <c r="G39" s="85"/>
      <c r="H39" s="61">
        <f>IF(G39="","",IF(ISTEXT(G39),"NC",G39*E39))</f>
      </c>
      <c r="I39" s="9">
        <f>F39*E39</f>
        <v>24975.72</v>
      </c>
      <c r="L39" s="9"/>
    </row>
    <row r="40" spans="1:12" s="10" customFormat="1" ht="12.75">
      <c r="A40" s="52"/>
      <c r="B40" s="58"/>
      <c r="C40" s="53"/>
      <c r="D40" s="54"/>
      <c r="E40" s="72"/>
      <c r="F40" s="77" t="s">
        <v>29</v>
      </c>
      <c r="G40" s="86"/>
      <c r="H40" s="67">
        <f>SUM(H36:H39)</f>
        <v>0</v>
      </c>
      <c r="I40" s="9"/>
      <c r="L40" s="9"/>
    </row>
    <row r="41" spans="1:8" s="10" customFormat="1" ht="11.25" customHeight="1">
      <c r="A41" s="59" t="s">
        <v>76</v>
      </c>
      <c r="B41" s="60"/>
      <c r="C41" s="84" t="s">
        <v>77</v>
      </c>
      <c r="D41" s="57"/>
      <c r="E41" s="71"/>
      <c r="F41" s="76"/>
      <c r="G41" s="87"/>
      <c r="H41" s="68"/>
    </row>
    <row r="42" spans="1:12" s="10" customFormat="1" ht="60">
      <c r="A42" s="48">
        <v>21</v>
      </c>
      <c r="B42" s="56" t="s">
        <v>78</v>
      </c>
      <c r="C42" s="49" t="s">
        <v>79</v>
      </c>
      <c r="D42" s="50" t="s">
        <v>43</v>
      </c>
      <c r="E42" s="69">
        <v>69.8</v>
      </c>
      <c r="F42" s="73">
        <v>61.22</v>
      </c>
      <c r="G42" s="85"/>
      <c r="H42" s="61">
        <f>IF(G42="","",IF(ISTEXT(G42),"NC",G42*E42))</f>
      </c>
      <c r="I42" s="9">
        <f>F42*E42</f>
        <v>4273.156</v>
      </c>
      <c r="L42" s="9"/>
    </row>
    <row r="43" spans="1:12" s="10" customFormat="1" ht="36">
      <c r="A43" s="48">
        <v>22</v>
      </c>
      <c r="B43" s="56" t="s">
        <v>209</v>
      </c>
      <c r="C43" s="49" t="s">
        <v>210</v>
      </c>
      <c r="D43" s="50" t="s">
        <v>43</v>
      </c>
      <c r="E43" s="69">
        <v>14.2</v>
      </c>
      <c r="F43" s="73">
        <v>75.13</v>
      </c>
      <c r="G43" s="85"/>
      <c r="H43" s="61">
        <f>IF(G43="","",IF(ISTEXT(G43),"NC",G43*E43))</f>
      </c>
      <c r="I43" s="9">
        <f>F43*E43</f>
        <v>1066.8459999999998</v>
      </c>
      <c r="L43" s="9"/>
    </row>
    <row r="44" spans="1:12" s="10" customFormat="1" ht="24">
      <c r="A44" s="48">
        <v>23</v>
      </c>
      <c r="B44" s="56" t="s">
        <v>80</v>
      </c>
      <c r="C44" s="49" t="s">
        <v>81</v>
      </c>
      <c r="D44" s="50" t="s">
        <v>62</v>
      </c>
      <c r="E44" s="69">
        <v>0.36</v>
      </c>
      <c r="F44" s="73">
        <v>2830.58</v>
      </c>
      <c r="G44" s="85"/>
      <c r="H44" s="61">
        <f>IF(G44="","",IF(ISTEXT(G44),"NC",G44*E44))</f>
      </c>
      <c r="I44" s="9">
        <f>F44*E44</f>
        <v>1019.0088</v>
      </c>
      <c r="L44" s="9"/>
    </row>
    <row r="45" spans="1:12" s="10" customFormat="1" ht="96">
      <c r="A45" s="48">
        <v>24</v>
      </c>
      <c r="B45" s="56" t="s">
        <v>211</v>
      </c>
      <c r="C45" s="49" t="s">
        <v>212</v>
      </c>
      <c r="D45" s="50" t="s">
        <v>43</v>
      </c>
      <c r="E45" s="69">
        <v>168</v>
      </c>
      <c r="F45" s="73">
        <v>268.82</v>
      </c>
      <c r="G45" s="85"/>
      <c r="H45" s="61">
        <f>IF(G45="","",IF(ISTEXT(G45),"NC",G45*E45))</f>
      </c>
      <c r="I45" s="9">
        <f>F45*E45</f>
        <v>45161.76</v>
      </c>
      <c r="L45" s="9"/>
    </row>
    <row r="46" spans="1:12" s="10" customFormat="1" ht="12.75">
      <c r="A46" s="52"/>
      <c r="B46" s="58"/>
      <c r="C46" s="53"/>
      <c r="D46" s="54"/>
      <c r="E46" s="72"/>
      <c r="F46" s="77" t="s">
        <v>29</v>
      </c>
      <c r="G46" s="86"/>
      <c r="H46" s="67">
        <f>SUM(H42:H45)</f>
        <v>0</v>
      </c>
      <c r="I46" s="9"/>
      <c r="L46" s="9"/>
    </row>
    <row r="47" spans="1:8" s="10" customFormat="1" ht="11.25" customHeight="1">
      <c r="A47" s="59" t="s">
        <v>82</v>
      </c>
      <c r="B47" s="60"/>
      <c r="C47" s="84" t="s">
        <v>83</v>
      </c>
      <c r="D47" s="57"/>
      <c r="E47" s="71"/>
      <c r="F47" s="76"/>
      <c r="G47" s="87"/>
      <c r="H47" s="68"/>
    </row>
    <row r="48" spans="1:12" s="10" customFormat="1" ht="60">
      <c r="A48" s="48">
        <v>25</v>
      </c>
      <c r="B48" s="56" t="s">
        <v>213</v>
      </c>
      <c r="C48" s="49" t="s">
        <v>214</v>
      </c>
      <c r="D48" s="50" t="s">
        <v>43</v>
      </c>
      <c r="E48" s="69">
        <v>23.94</v>
      </c>
      <c r="F48" s="73">
        <v>160.76</v>
      </c>
      <c r="G48" s="85"/>
      <c r="H48" s="61">
        <f>IF(G48="","",IF(ISTEXT(G48),"NC",G48*E48))</f>
      </c>
      <c r="I48" s="9">
        <f>F48*E48</f>
        <v>3848.5944</v>
      </c>
      <c r="L48" s="9"/>
    </row>
    <row r="49" spans="1:12" s="10" customFormat="1" ht="36">
      <c r="A49" s="48">
        <v>26</v>
      </c>
      <c r="B49" s="56" t="s">
        <v>215</v>
      </c>
      <c r="C49" s="49" t="s">
        <v>216</v>
      </c>
      <c r="D49" s="50" t="s">
        <v>43</v>
      </c>
      <c r="E49" s="69">
        <v>23.94</v>
      </c>
      <c r="F49" s="73">
        <v>82.11</v>
      </c>
      <c r="G49" s="85"/>
      <c r="H49" s="61">
        <f>IF(G49="","",IF(ISTEXT(G49),"NC",G49*E49))</f>
      </c>
      <c r="I49" s="9">
        <f>F49*E49</f>
        <v>1965.7134</v>
      </c>
      <c r="L49" s="9"/>
    </row>
    <row r="50" spans="1:12" s="10" customFormat="1" ht="24">
      <c r="A50" s="48">
        <v>27</v>
      </c>
      <c r="B50" s="56" t="s">
        <v>217</v>
      </c>
      <c r="C50" s="49" t="s">
        <v>218</v>
      </c>
      <c r="D50" s="50" t="s">
        <v>63</v>
      </c>
      <c r="E50" s="69">
        <v>11</v>
      </c>
      <c r="F50" s="73">
        <v>33.88</v>
      </c>
      <c r="G50" s="85"/>
      <c r="H50" s="61">
        <f>IF(G50="","",IF(ISTEXT(G50),"NC",G50*E50))</f>
      </c>
      <c r="I50" s="9">
        <f>F50*E50</f>
        <v>372.68</v>
      </c>
      <c r="L50" s="9"/>
    </row>
    <row r="51" spans="1:12" s="10" customFormat="1" ht="12.75">
      <c r="A51" s="52"/>
      <c r="B51" s="58"/>
      <c r="C51" s="53"/>
      <c r="D51" s="54"/>
      <c r="E51" s="72"/>
      <c r="F51" s="77" t="s">
        <v>29</v>
      </c>
      <c r="G51" s="86"/>
      <c r="H51" s="67">
        <f>SUM(H48:H50)</f>
        <v>0</v>
      </c>
      <c r="I51" s="9"/>
      <c r="L51" s="9"/>
    </row>
    <row r="52" spans="1:8" s="10" customFormat="1" ht="11.25" customHeight="1">
      <c r="A52" s="59" t="s">
        <v>84</v>
      </c>
      <c r="B52" s="60"/>
      <c r="C52" s="84" t="s">
        <v>85</v>
      </c>
      <c r="D52" s="57"/>
      <c r="E52" s="71"/>
      <c r="F52" s="76"/>
      <c r="G52" s="87"/>
      <c r="H52" s="68"/>
    </row>
    <row r="53" spans="1:12" s="10" customFormat="1" ht="60">
      <c r="A53" s="48">
        <v>28</v>
      </c>
      <c r="B53" s="56" t="s">
        <v>219</v>
      </c>
      <c r="C53" s="49" t="s">
        <v>220</v>
      </c>
      <c r="D53" s="50" t="s">
        <v>48</v>
      </c>
      <c r="E53" s="69">
        <v>3</v>
      </c>
      <c r="F53" s="51">
        <v>734.74</v>
      </c>
      <c r="G53" s="85"/>
      <c r="H53" s="61">
        <f>IF(G53="","",IF(ISTEXT(G53),"NC",G53*E53))</f>
      </c>
      <c r="I53" s="9">
        <f>F53*E53</f>
        <v>2204.2200000000003</v>
      </c>
      <c r="L53" s="9"/>
    </row>
    <row r="54" spans="1:12" s="10" customFormat="1" ht="48">
      <c r="A54" s="48">
        <v>29</v>
      </c>
      <c r="B54" s="56" t="s">
        <v>221</v>
      </c>
      <c r="C54" s="49" t="s">
        <v>222</v>
      </c>
      <c r="D54" s="50" t="s">
        <v>48</v>
      </c>
      <c r="E54" s="69">
        <v>3</v>
      </c>
      <c r="F54" s="51">
        <v>221.06</v>
      </c>
      <c r="G54" s="85"/>
      <c r="H54" s="61">
        <f>IF(G54="","",IF(ISTEXT(G54),"NC",G54*E54))</f>
      </c>
      <c r="I54" s="9">
        <f>F54*E54</f>
        <v>663.1800000000001</v>
      </c>
      <c r="L54" s="9"/>
    </row>
    <row r="55" spans="1:12" s="10" customFormat="1" ht="12.75">
      <c r="A55" s="63"/>
      <c r="B55" s="64"/>
      <c r="C55" s="65"/>
      <c r="D55" s="66"/>
      <c r="E55" s="70"/>
      <c r="F55" s="77" t="s">
        <v>29</v>
      </c>
      <c r="G55" s="86"/>
      <c r="H55" s="67">
        <f>SUM(H53:H54)</f>
        <v>0</v>
      </c>
      <c r="I55" s="9"/>
      <c r="L55" s="9"/>
    </row>
    <row r="56" spans="1:8" s="10" customFormat="1" ht="11.25" customHeight="1">
      <c r="A56" s="59" t="s">
        <v>86</v>
      </c>
      <c r="B56" s="60"/>
      <c r="C56" s="84" t="s">
        <v>87</v>
      </c>
      <c r="D56" s="57"/>
      <c r="E56" s="71"/>
      <c r="F56" s="76"/>
      <c r="G56" s="87"/>
      <c r="H56" s="68"/>
    </row>
    <row r="57" spans="1:12" s="10" customFormat="1" ht="24">
      <c r="A57" s="48">
        <v>30</v>
      </c>
      <c r="B57" s="56" t="s">
        <v>88</v>
      </c>
      <c r="C57" s="49" t="s">
        <v>89</v>
      </c>
      <c r="D57" s="50" t="s">
        <v>43</v>
      </c>
      <c r="E57" s="69">
        <v>163.54</v>
      </c>
      <c r="F57" s="73">
        <v>7.53</v>
      </c>
      <c r="G57" s="85"/>
      <c r="H57" s="61">
        <f>IF(G57="","",IF(ISTEXT(G57),"NC",G57*E57))</f>
      </c>
      <c r="I57" s="9">
        <f>F57*E57</f>
        <v>1231.4562</v>
      </c>
      <c r="L57" s="9"/>
    </row>
    <row r="58" spans="1:12" s="10" customFormat="1" ht="48">
      <c r="A58" s="48">
        <v>31</v>
      </c>
      <c r="B58" s="56" t="s">
        <v>90</v>
      </c>
      <c r="C58" s="49" t="s">
        <v>91</v>
      </c>
      <c r="D58" s="50" t="s">
        <v>43</v>
      </c>
      <c r="E58" s="69">
        <v>113</v>
      </c>
      <c r="F58" s="73">
        <v>34.37</v>
      </c>
      <c r="G58" s="85"/>
      <c r="H58" s="61">
        <f aca="true" t="shared" si="4" ref="H58:H66">IF(G58="","",IF(ISTEXT(G58),"NC",G58*E58))</f>
      </c>
      <c r="I58" s="9">
        <f aca="true" t="shared" si="5" ref="I58:I66">F58*E58</f>
        <v>3883.8099999999995</v>
      </c>
      <c r="L58" s="9"/>
    </row>
    <row r="59" spans="1:12" s="10" customFormat="1" ht="12">
      <c r="A59" s="48">
        <v>32</v>
      </c>
      <c r="B59" s="56" t="s">
        <v>92</v>
      </c>
      <c r="C59" s="49" t="s">
        <v>93</v>
      </c>
      <c r="D59" s="50" t="s">
        <v>43</v>
      </c>
      <c r="E59" s="69">
        <v>26.6</v>
      </c>
      <c r="F59" s="73">
        <v>28.16</v>
      </c>
      <c r="G59" s="85"/>
      <c r="H59" s="61">
        <f t="shared" si="4"/>
      </c>
      <c r="I59" s="9">
        <f t="shared" si="5"/>
        <v>749.056</v>
      </c>
      <c r="L59" s="9"/>
    </row>
    <row r="60" spans="1:12" s="10" customFormat="1" ht="24">
      <c r="A60" s="48">
        <v>33</v>
      </c>
      <c r="B60" s="56" t="s">
        <v>223</v>
      </c>
      <c r="C60" s="49" t="s">
        <v>224</v>
      </c>
      <c r="D60" s="50" t="s">
        <v>43</v>
      </c>
      <c r="E60" s="69">
        <v>26.6</v>
      </c>
      <c r="F60" s="73">
        <v>89.46</v>
      </c>
      <c r="G60" s="85"/>
      <c r="H60" s="61">
        <f t="shared" si="4"/>
      </c>
      <c r="I60" s="9">
        <f t="shared" si="5"/>
        <v>2379.636</v>
      </c>
      <c r="L60" s="9"/>
    </row>
    <row r="61" spans="1:12" s="10" customFormat="1" ht="48">
      <c r="A61" s="48">
        <v>34</v>
      </c>
      <c r="B61" s="56" t="s">
        <v>225</v>
      </c>
      <c r="C61" s="49" t="s">
        <v>226</v>
      </c>
      <c r="D61" s="50" t="s">
        <v>43</v>
      </c>
      <c r="E61" s="69">
        <v>14.2</v>
      </c>
      <c r="F61" s="73">
        <v>45.85</v>
      </c>
      <c r="G61" s="85"/>
      <c r="H61" s="61">
        <f t="shared" si="4"/>
      </c>
      <c r="I61" s="9">
        <f t="shared" si="5"/>
        <v>651.0699999999999</v>
      </c>
      <c r="L61" s="9"/>
    </row>
    <row r="62" spans="1:12" s="10" customFormat="1" ht="12">
      <c r="A62" s="48">
        <v>35</v>
      </c>
      <c r="B62" s="56" t="s">
        <v>94</v>
      </c>
      <c r="C62" s="49" t="s">
        <v>95</v>
      </c>
      <c r="D62" s="50" t="s">
        <v>43</v>
      </c>
      <c r="E62" s="69">
        <v>14.2</v>
      </c>
      <c r="F62" s="73">
        <v>52.16</v>
      </c>
      <c r="G62" s="85"/>
      <c r="H62" s="61">
        <f t="shared" si="4"/>
      </c>
      <c r="I62" s="9">
        <f t="shared" si="5"/>
        <v>740.6719999999999</v>
      </c>
      <c r="L62" s="9"/>
    </row>
    <row r="63" spans="1:12" s="10" customFormat="1" ht="60">
      <c r="A63" s="48">
        <v>36</v>
      </c>
      <c r="B63" s="56" t="s">
        <v>96</v>
      </c>
      <c r="C63" s="49" t="s">
        <v>97</v>
      </c>
      <c r="D63" s="50" t="s">
        <v>43</v>
      </c>
      <c r="E63" s="69">
        <v>14.2</v>
      </c>
      <c r="F63" s="73">
        <v>101.46</v>
      </c>
      <c r="G63" s="85"/>
      <c r="H63" s="61">
        <f t="shared" si="4"/>
      </c>
      <c r="I63" s="9">
        <f t="shared" si="5"/>
        <v>1440.7319999999997</v>
      </c>
      <c r="L63" s="9"/>
    </row>
    <row r="64" spans="1:12" s="10" customFormat="1" ht="72">
      <c r="A64" s="48">
        <v>37</v>
      </c>
      <c r="B64" s="56" t="s">
        <v>227</v>
      </c>
      <c r="C64" s="49" t="s">
        <v>228</v>
      </c>
      <c r="D64" s="50" t="s">
        <v>43</v>
      </c>
      <c r="E64" s="69">
        <v>262.7</v>
      </c>
      <c r="F64" s="73">
        <v>35.38</v>
      </c>
      <c r="G64" s="85"/>
      <c r="H64" s="61">
        <f t="shared" si="4"/>
      </c>
      <c r="I64" s="9">
        <f t="shared" si="5"/>
        <v>9294.326000000001</v>
      </c>
      <c r="L64" s="9"/>
    </row>
    <row r="65" spans="1:12" s="10" customFormat="1" ht="48">
      <c r="A65" s="48">
        <v>38</v>
      </c>
      <c r="B65" s="56" t="s">
        <v>229</v>
      </c>
      <c r="C65" s="49" t="s">
        <v>230</v>
      </c>
      <c r="D65" s="50" t="s">
        <v>63</v>
      </c>
      <c r="E65" s="69">
        <v>7.3</v>
      </c>
      <c r="F65" s="73">
        <v>66.11</v>
      </c>
      <c r="G65" s="85"/>
      <c r="H65" s="61">
        <f t="shared" si="4"/>
      </c>
      <c r="I65" s="9">
        <f t="shared" si="5"/>
        <v>482.603</v>
      </c>
      <c r="L65" s="9"/>
    </row>
    <row r="66" spans="1:12" s="10" customFormat="1" ht="48">
      <c r="A66" s="48">
        <v>39</v>
      </c>
      <c r="B66" s="56" t="s">
        <v>98</v>
      </c>
      <c r="C66" s="49" t="s">
        <v>99</v>
      </c>
      <c r="D66" s="50" t="s">
        <v>63</v>
      </c>
      <c r="E66" s="69">
        <v>2.1</v>
      </c>
      <c r="F66" s="73">
        <v>88.02</v>
      </c>
      <c r="G66" s="85"/>
      <c r="H66" s="61">
        <f t="shared" si="4"/>
      </c>
      <c r="I66" s="9">
        <f t="shared" si="5"/>
        <v>184.842</v>
      </c>
      <c r="L66" s="9"/>
    </row>
    <row r="67" spans="1:12" s="10" customFormat="1" ht="24">
      <c r="A67" s="48">
        <v>40</v>
      </c>
      <c r="B67" s="56" t="s">
        <v>100</v>
      </c>
      <c r="C67" s="49" t="s">
        <v>101</v>
      </c>
      <c r="D67" s="50" t="s">
        <v>63</v>
      </c>
      <c r="E67" s="69">
        <v>2.8</v>
      </c>
      <c r="F67" s="73">
        <v>66.15</v>
      </c>
      <c r="G67" s="85"/>
      <c r="H67" s="61">
        <f>IF(G67="","",IF(ISTEXT(G67),"NC",G67*E67))</f>
      </c>
      <c r="I67" s="9">
        <f>F67*E67</f>
        <v>185.22</v>
      </c>
      <c r="L67" s="9"/>
    </row>
    <row r="68" spans="1:12" s="10" customFormat="1" ht="72">
      <c r="A68" s="48">
        <v>41</v>
      </c>
      <c r="B68" s="56" t="s">
        <v>231</v>
      </c>
      <c r="C68" s="49" t="s">
        <v>232</v>
      </c>
      <c r="D68" s="50" t="s">
        <v>43</v>
      </c>
      <c r="E68" s="69">
        <v>95</v>
      </c>
      <c r="F68" s="73">
        <v>128.01</v>
      </c>
      <c r="G68" s="85"/>
      <c r="H68" s="61">
        <f>IF(G68="","",IF(ISTEXT(G68),"NC",G68*E68))</f>
      </c>
      <c r="I68" s="9">
        <f>F68*E68</f>
        <v>12160.949999999999</v>
      </c>
      <c r="L68" s="9"/>
    </row>
    <row r="69" spans="1:12" s="10" customFormat="1" ht="96">
      <c r="A69" s="48">
        <v>42</v>
      </c>
      <c r="B69" s="56" t="s">
        <v>233</v>
      </c>
      <c r="C69" s="49" t="s">
        <v>234</v>
      </c>
      <c r="D69" s="50" t="s">
        <v>43</v>
      </c>
      <c r="E69" s="69">
        <v>198</v>
      </c>
      <c r="F69" s="73">
        <v>106.64</v>
      </c>
      <c r="G69" s="85"/>
      <c r="H69" s="61">
        <f>IF(G69="","",IF(ISTEXT(G69),"NC",G69*E69))</f>
      </c>
      <c r="I69" s="9">
        <f>F69*E69</f>
        <v>21114.72</v>
      </c>
      <c r="L69" s="9"/>
    </row>
    <row r="70" spans="1:12" s="10" customFormat="1" ht="12.75">
      <c r="A70" s="52"/>
      <c r="B70" s="58"/>
      <c r="C70" s="53"/>
      <c r="D70" s="54"/>
      <c r="E70" s="72"/>
      <c r="F70" s="77" t="s">
        <v>29</v>
      </c>
      <c r="G70" s="86"/>
      <c r="H70" s="67">
        <f>SUM(H57:H69)</f>
        <v>0</v>
      </c>
      <c r="I70" s="9"/>
      <c r="L70" s="9"/>
    </row>
    <row r="71" spans="1:8" s="10" customFormat="1" ht="11.25" customHeight="1">
      <c r="A71" s="59" t="s">
        <v>102</v>
      </c>
      <c r="B71" s="60"/>
      <c r="C71" s="84" t="s">
        <v>103</v>
      </c>
      <c r="D71" s="57"/>
      <c r="E71" s="71"/>
      <c r="F71" s="76"/>
      <c r="G71" s="87"/>
      <c r="H71" s="68"/>
    </row>
    <row r="72" spans="1:12" s="10" customFormat="1" ht="36">
      <c r="A72" s="48">
        <v>43</v>
      </c>
      <c r="B72" s="56" t="s">
        <v>235</v>
      </c>
      <c r="C72" s="49" t="s">
        <v>236</v>
      </c>
      <c r="D72" s="50" t="s">
        <v>48</v>
      </c>
      <c r="E72" s="69">
        <v>1</v>
      </c>
      <c r="F72" s="73">
        <v>996.81</v>
      </c>
      <c r="G72" s="85"/>
      <c r="H72" s="61">
        <f>IF(G72="","",IF(ISTEXT(G72),"NC",G72*E72))</f>
      </c>
      <c r="I72" s="9">
        <f>F72*E72</f>
        <v>996.81</v>
      </c>
      <c r="L72" s="9"/>
    </row>
    <row r="73" spans="1:12" s="10" customFormat="1" ht="12">
      <c r="A73" s="48">
        <v>44</v>
      </c>
      <c r="B73" s="56" t="s">
        <v>237</v>
      </c>
      <c r="C73" s="49" t="s">
        <v>238</v>
      </c>
      <c r="D73" s="50" t="s">
        <v>48</v>
      </c>
      <c r="E73" s="69">
        <v>1</v>
      </c>
      <c r="F73" s="73">
        <v>193.33</v>
      </c>
      <c r="G73" s="85"/>
      <c r="H73" s="61">
        <f aca="true" t="shared" si="6" ref="H73:H98">IF(G73="","",IF(ISTEXT(G73),"NC",G73*E73))</f>
      </c>
      <c r="I73" s="9">
        <f aca="true" t="shared" si="7" ref="I73:I98">F73*E73</f>
        <v>193.33</v>
      </c>
      <c r="L73" s="9"/>
    </row>
    <row r="74" spans="1:12" s="10" customFormat="1" ht="12">
      <c r="A74" s="48">
        <v>45</v>
      </c>
      <c r="B74" s="56" t="s">
        <v>104</v>
      </c>
      <c r="C74" s="49" t="s">
        <v>105</v>
      </c>
      <c r="D74" s="50" t="s">
        <v>48</v>
      </c>
      <c r="E74" s="69">
        <v>1</v>
      </c>
      <c r="F74" s="73">
        <v>275.88</v>
      </c>
      <c r="G74" s="85"/>
      <c r="H74" s="61">
        <f t="shared" si="6"/>
      </c>
      <c r="I74" s="9">
        <f t="shared" si="7"/>
        <v>275.88</v>
      </c>
      <c r="L74" s="9"/>
    </row>
    <row r="75" spans="1:12" s="10" customFormat="1" ht="48">
      <c r="A75" s="48">
        <v>46</v>
      </c>
      <c r="B75" s="56" t="s">
        <v>106</v>
      </c>
      <c r="C75" s="49" t="s">
        <v>107</v>
      </c>
      <c r="D75" s="50" t="s">
        <v>48</v>
      </c>
      <c r="E75" s="69">
        <v>1</v>
      </c>
      <c r="F75" s="73">
        <v>967.17</v>
      </c>
      <c r="G75" s="85"/>
      <c r="H75" s="61">
        <f t="shared" si="6"/>
      </c>
      <c r="I75" s="9">
        <f t="shared" si="7"/>
        <v>967.17</v>
      </c>
      <c r="L75" s="9"/>
    </row>
    <row r="76" spans="1:12" s="10" customFormat="1" ht="24">
      <c r="A76" s="48">
        <v>47</v>
      </c>
      <c r="B76" s="56" t="s">
        <v>108</v>
      </c>
      <c r="C76" s="49" t="s">
        <v>109</v>
      </c>
      <c r="D76" s="50" t="s">
        <v>48</v>
      </c>
      <c r="E76" s="69">
        <v>1</v>
      </c>
      <c r="F76" s="73">
        <v>140.91</v>
      </c>
      <c r="G76" s="85"/>
      <c r="H76" s="61">
        <f t="shared" si="6"/>
      </c>
      <c r="I76" s="9">
        <f t="shared" si="7"/>
        <v>140.91</v>
      </c>
      <c r="L76" s="9"/>
    </row>
    <row r="77" spans="1:12" s="10" customFormat="1" ht="12">
      <c r="A77" s="48">
        <v>48</v>
      </c>
      <c r="B77" s="56" t="s">
        <v>110</v>
      </c>
      <c r="C77" s="49" t="s">
        <v>111</v>
      </c>
      <c r="D77" s="50" t="s">
        <v>63</v>
      </c>
      <c r="E77" s="69">
        <v>6</v>
      </c>
      <c r="F77" s="73">
        <v>45.96</v>
      </c>
      <c r="G77" s="85"/>
      <c r="H77" s="61">
        <f t="shared" si="6"/>
      </c>
      <c r="I77" s="9">
        <f t="shared" si="7"/>
        <v>275.76</v>
      </c>
      <c r="L77" s="9"/>
    </row>
    <row r="78" spans="1:12" s="10" customFormat="1" ht="24">
      <c r="A78" s="48">
        <v>49</v>
      </c>
      <c r="B78" s="56" t="s">
        <v>112</v>
      </c>
      <c r="C78" s="49" t="s">
        <v>113</v>
      </c>
      <c r="D78" s="50" t="s">
        <v>63</v>
      </c>
      <c r="E78" s="69">
        <v>12</v>
      </c>
      <c r="F78" s="73">
        <v>27.69</v>
      </c>
      <c r="G78" s="85"/>
      <c r="H78" s="61">
        <f t="shared" si="6"/>
      </c>
      <c r="I78" s="9">
        <f t="shared" si="7"/>
        <v>332.28000000000003</v>
      </c>
      <c r="L78" s="9"/>
    </row>
    <row r="79" spans="1:12" s="10" customFormat="1" ht="12">
      <c r="A79" s="48">
        <v>50</v>
      </c>
      <c r="B79" s="56" t="s">
        <v>114</v>
      </c>
      <c r="C79" s="49" t="s">
        <v>115</v>
      </c>
      <c r="D79" s="50" t="s">
        <v>63</v>
      </c>
      <c r="E79" s="69">
        <v>12</v>
      </c>
      <c r="F79" s="73">
        <v>36.25</v>
      </c>
      <c r="G79" s="85"/>
      <c r="H79" s="61">
        <f t="shared" si="6"/>
      </c>
      <c r="I79" s="9">
        <f t="shared" si="7"/>
        <v>435</v>
      </c>
      <c r="L79" s="9"/>
    </row>
    <row r="80" spans="1:12" s="10" customFormat="1" ht="48">
      <c r="A80" s="48">
        <v>51</v>
      </c>
      <c r="B80" s="56" t="s">
        <v>116</v>
      </c>
      <c r="C80" s="49" t="s">
        <v>117</v>
      </c>
      <c r="D80" s="50" t="s">
        <v>48</v>
      </c>
      <c r="E80" s="69">
        <v>3</v>
      </c>
      <c r="F80" s="73">
        <v>444.35</v>
      </c>
      <c r="G80" s="85"/>
      <c r="H80" s="61">
        <f t="shared" si="6"/>
      </c>
      <c r="I80" s="9">
        <f t="shared" si="7"/>
        <v>1333.0500000000002</v>
      </c>
      <c r="L80" s="9"/>
    </row>
    <row r="81" spans="1:12" s="10" customFormat="1" ht="24">
      <c r="A81" s="48">
        <v>52</v>
      </c>
      <c r="B81" s="56" t="s">
        <v>118</v>
      </c>
      <c r="C81" s="49" t="s">
        <v>119</v>
      </c>
      <c r="D81" s="50" t="s">
        <v>48</v>
      </c>
      <c r="E81" s="69">
        <v>4</v>
      </c>
      <c r="F81" s="73">
        <v>415.89</v>
      </c>
      <c r="G81" s="85"/>
      <c r="H81" s="61">
        <f t="shared" si="6"/>
      </c>
      <c r="I81" s="9">
        <f t="shared" si="7"/>
        <v>1663.56</v>
      </c>
      <c r="L81" s="9"/>
    </row>
    <row r="82" spans="1:12" s="10" customFormat="1" ht="24">
      <c r="A82" s="48">
        <v>53</v>
      </c>
      <c r="B82" s="56" t="s">
        <v>120</v>
      </c>
      <c r="C82" s="49" t="s">
        <v>121</v>
      </c>
      <c r="D82" s="50" t="s">
        <v>48</v>
      </c>
      <c r="E82" s="69">
        <v>3</v>
      </c>
      <c r="F82" s="73">
        <v>99.58</v>
      </c>
      <c r="G82" s="85"/>
      <c r="H82" s="61">
        <f t="shared" si="6"/>
      </c>
      <c r="I82" s="9">
        <f t="shared" si="7"/>
        <v>298.74</v>
      </c>
      <c r="L82" s="9"/>
    </row>
    <row r="83" spans="1:12" s="10" customFormat="1" ht="36">
      <c r="A83" s="48">
        <v>54</v>
      </c>
      <c r="B83" s="56" t="s">
        <v>122</v>
      </c>
      <c r="C83" s="49" t="s">
        <v>123</v>
      </c>
      <c r="D83" s="50" t="s">
        <v>48</v>
      </c>
      <c r="E83" s="69">
        <v>1</v>
      </c>
      <c r="F83" s="73">
        <v>800.79</v>
      </c>
      <c r="G83" s="85"/>
      <c r="H83" s="61">
        <f t="shared" si="6"/>
      </c>
      <c r="I83" s="9">
        <f t="shared" si="7"/>
        <v>800.79</v>
      </c>
      <c r="L83" s="9"/>
    </row>
    <row r="84" spans="1:12" s="10" customFormat="1" ht="36">
      <c r="A84" s="48">
        <v>55</v>
      </c>
      <c r="B84" s="56" t="s">
        <v>239</v>
      </c>
      <c r="C84" s="49" t="s">
        <v>240</v>
      </c>
      <c r="D84" s="50" t="s">
        <v>48</v>
      </c>
      <c r="E84" s="69">
        <v>1</v>
      </c>
      <c r="F84" s="73">
        <v>344.16</v>
      </c>
      <c r="G84" s="85"/>
      <c r="H84" s="61">
        <f t="shared" si="6"/>
      </c>
      <c r="I84" s="9">
        <f t="shared" si="7"/>
        <v>344.16</v>
      </c>
      <c r="L84" s="9"/>
    </row>
    <row r="85" spans="1:12" s="10" customFormat="1" ht="48">
      <c r="A85" s="48">
        <v>56</v>
      </c>
      <c r="B85" s="56" t="s">
        <v>241</v>
      </c>
      <c r="C85" s="49" t="s">
        <v>242</v>
      </c>
      <c r="D85" s="50" t="s">
        <v>48</v>
      </c>
      <c r="E85" s="69">
        <v>1</v>
      </c>
      <c r="F85" s="73">
        <v>240.84</v>
      </c>
      <c r="G85" s="85"/>
      <c r="H85" s="61">
        <f t="shared" si="6"/>
      </c>
      <c r="I85" s="9">
        <f t="shared" si="7"/>
        <v>240.84</v>
      </c>
      <c r="L85" s="9"/>
    </row>
    <row r="86" spans="1:12" s="10" customFormat="1" ht="36">
      <c r="A86" s="48">
        <v>57</v>
      </c>
      <c r="B86" s="56" t="s">
        <v>140</v>
      </c>
      <c r="C86" s="49" t="s">
        <v>141</v>
      </c>
      <c r="D86" s="50" t="s">
        <v>48</v>
      </c>
      <c r="E86" s="69">
        <v>1</v>
      </c>
      <c r="F86" s="73">
        <v>54.04</v>
      </c>
      <c r="G86" s="85"/>
      <c r="H86" s="61">
        <f t="shared" si="6"/>
      </c>
      <c r="I86" s="9">
        <f t="shared" si="7"/>
        <v>54.04</v>
      </c>
      <c r="L86" s="9"/>
    </row>
    <row r="87" spans="1:12" s="10" customFormat="1" ht="48">
      <c r="A87" s="48">
        <v>58</v>
      </c>
      <c r="B87" s="56" t="s">
        <v>124</v>
      </c>
      <c r="C87" s="49" t="s">
        <v>125</v>
      </c>
      <c r="D87" s="50" t="s">
        <v>48</v>
      </c>
      <c r="E87" s="69">
        <v>1</v>
      </c>
      <c r="F87" s="73">
        <v>382.79</v>
      </c>
      <c r="G87" s="85"/>
      <c r="H87" s="61">
        <f t="shared" si="6"/>
      </c>
      <c r="I87" s="9">
        <f t="shared" si="7"/>
        <v>382.79</v>
      </c>
      <c r="L87" s="9"/>
    </row>
    <row r="88" spans="1:12" s="10" customFormat="1" ht="36">
      <c r="A88" s="48">
        <v>59</v>
      </c>
      <c r="B88" s="56" t="s">
        <v>126</v>
      </c>
      <c r="C88" s="49" t="s">
        <v>127</v>
      </c>
      <c r="D88" s="50" t="s">
        <v>48</v>
      </c>
      <c r="E88" s="69">
        <v>1</v>
      </c>
      <c r="F88" s="73">
        <v>339.45</v>
      </c>
      <c r="G88" s="85"/>
      <c r="H88" s="61">
        <f t="shared" si="6"/>
      </c>
      <c r="I88" s="9">
        <f t="shared" si="7"/>
        <v>339.45</v>
      </c>
      <c r="L88" s="9"/>
    </row>
    <row r="89" spans="1:12" s="10" customFormat="1" ht="36">
      <c r="A89" s="48">
        <v>60</v>
      </c>
      <c r="B89" s="56" t="s">
        <v>128</v>
      </c>
      <c r="C89" s="49" t="s">
        <v>129</v>
      </c>
      <c r="D89" s="50" t="s">
        <v>48</v>
      </c>
      <c r="E89" s="69">
        <v>1</v>
      </c>
      <c r="F89" s="73">
        <v>140.1</v>
      </c>
      <c r="G89" s="85"/>
      <c r="H89" s="61">
        <f t="shared" si="6"/>
      </c>
      <c r="I89" s="9">
        <f t="shared" si="7"/>
        <v>140.1</v>
      </c>
      <c r="L89" s="9"/>
    </row>
    <row r="90" spans="1:12" s="10" customFormat="1" ht="36">
      <c r="A90" s="48">
        <v>61</v>
      </c>
      <c r="B90" s="56" t="s">
        <v>130</v>
      </c>
      <c r="C90" s="49" t="s">
        <v>131</v>
      </c>
      <c r="D90" s="50" t="s">
        <v>48</v>
      </c>
      <c r="E90" s="69">
        <v>1</v>
      </c>
      <c r="F90" s="73">
        <v>406.42</v>
      </c>
      <c r="G90" s="85"/>
      <c r="H90" s="61">
        <f t="shared" si="6"/>
      </c>
      <c r="I90" s="9">
        <f t="shared" si="7"/>
        <v>406.42</v>
      </c>
      <c r="L90" s="9"/>
    </row>
    <row r="91" spans="1:12" s="10" customFormat="1" ht="24">
      <c r="A91" s="48">
        <v>62</v>
      </c>
      <c r="B91" s="56" t="s">
        <v>132</v>
      </c>
      <c r="C91" s="49" t="s">
        <v>133</v>
      </c>
      <c r="D91" s="50" t="s">
        <v>48</v>
      </c>
      <c r="E91" s="69">
        <v>4</v>
      </c>
      <c r="F91" s="73">
        <v>39.31</v>
      </c>
      <c r="G91" s="85"/>
      <c r="H91" s="61">
        <f t="shared" si="6"/>
      </c>
      <c r="I91" s="9">
        <f t="shared" si="7"/>
        <v>157.24</v>
      </c>
      <c r="L91" s="9"/>
    </row>
    <row r="92" spans="1:12" s="10" customFormat="1" ht="36">
      <c r="A92" s="48">
        <v>63</v>
      </c>
      <c r="B92" s="56" t="s">
        <v>134</v>
      </c>
      <c r="C92" s="49" t="s">
        <v>135</v>
      </c>
      <c r="D92" s="50" t="s">
        <v>48</v>
      </c>
      <c r="E92" s="69">
        <v>3</v>
      </c>
      <c r="F92" s="73">
        <v>429.31</v>
      </c>
      <c r="G92" s="85"/>
      <c r="H92" s="61">
        <f t="shared" si="6"/>
      </c>
      <c r="I92" s="9">
        <f t="shared" si="7"/>
        <v>1287.93</v>
      </c>
      <c r="L92" s="9"/>
    </row>
    <row r="93" spans="1:12" s="10" customFormat="1" ht="48">
      <c r="A93" s="48">
        <v>64</v>
      </c>
      <c r="B93" s="56" t="s">
        <v>136</v>
      </c>
      <c r="C93" s="49" t="s">
        <v>137</v>
      </c>
      <c r="D93" s="50" t="s">
        <v>48</v>
      </c>
      <c r="E93" s="69">
        <v>3</v>
      </c>
      <c r="F93" s="73">
        <v>234.03</v>
      </c>
      <c r="G93" s="85"/>
      <c r="H93" s="61">
        <f t="shared" si="6"/>
      </c>
      <c r="I93" s="9">
        <f t="shared" si="7"/>
        <v>702.09</v>
      </c>
      <c r="L93" s="9"/>
    </row>
    <row r="94" spans="1:12" s="10" customFormat="1" ht="24">
      <c r="A94" s="48">
        <v>65</v>
      </c>
      <c r="B94" s="56" t="s">
        <v>138</v>
      </c>
      <c r="C94" s="49" t="s">
        <v>139</v>
      </c>
      <c r="D94" s="50" t="s">
        <v>48</v>
      </c>
      <c r="E94" s="69">
        <v>10</v>
      </c>
      <c r="F94" s="73">
        <v>47.67</v>
      </c>
      <c r="G94" s="85"/>
      <c r="H94" s="61">
        <f t="shared" si="6"/>
      </c>
      <c r="I94" s="9">
        <f t="shared" si="7"/>
        <v>476.70000000000005</v>
      </c>
      <c r="L94" s="9"/>
    </row>
    <row r="95" spans="1:12" s="10" customFormat="1" ht="48">
      <c r="A95" s="48">
        <v>66</v>
      </c>
      <c r="B95" s="56" t="s">
        <v>142</v>
      </c>
      <c r="C95" s="49" t="s">
        <v>143</v>
      </c>
      <c r="D95" s="50" t="s">
        <v>48</v>
      </c>
      <c r="E95" s="69">
        <v>3</v>
      </c>
      <c r="F95" s="73">
        <v>183.49</v>
      </c>
      <c r="G95" s="85"/>
      <c r="H95" s="61">
        <f t="shared" si="6"/>
      </c>
      <c r="I95" s="9">
        <f t="shared" si="7"/>
        <v>550.47</v>
      </c>
      <c r="L95" s="9"/>
    </row>
    <row r="96" spans="1:12" s="10" customFormat="1" ht="36">
      <c r="A96" s="48">
        <v>67</v>
      </c>
      <c r="B96" s="56" t="s">
        <v>243</v>
      </c>
      <c r="C96" s="49" t="s">
        <v>244</v>
      </c>
      <c r="D96" s="50" t="s">
        <v>48</v>
      </c>
      <c r="E96" s="69">
        <v>1</v>
      </c>
      <c r="F96" s="73">
        <v>1475.4</v>
      </c>
      <c r="G96" s="85"/>
      <c r="H96" s="61">
        <f t="shared" si="6"/>
      </c>
      <c r="I96" s="9">
        <f t="shared" si="7"/>
        <v>1475.4</v>
      </c>
      <c r="L96" s="9"/>
    </row>
    <row r="97" spans="1:12" s="10" customFormat="1" ht="48">
      <c r="A97" s="48">
        <v>68</v>
      </c>
      <c r="B97" s="56" t="s">
        <v>245</v>
      </c>
      <c r="C97" s="49" t="s">
        <v>246</v>
      </c>
      <c r="D97" s="50" t="s">
        <v>48</v>
      </c>
      <c r="E97" s="69">
        <v>1</v>
      </c>
      <c r="F97" s="73">
        <v>3534.79</v>
      </c>
      <c r="G97" s="85"/>
      <c r="H97" s="61">
        <f t="shared" si="6"/>
      </c>
      <c r="I97" s="9">
        <f t="shared" si="7"/>
        <v>3534.79</v>
      </c>
      <c r="L97" s="9"/>
    </row>
    <row r="98" spans="1:12" s="10" customFormat="1" ht="36">
      <c r="A98" s="48">
        <v>69</v>
      </c>
      <c r="B98" s="56" t="s">
        <v>247</v>
      </c>
      <c r="C98" s="49" t="s">
        <v>248</v>
      </c>
      <c r="D98" s="50" t="s">
        <v>48</v>
      </c>
      <c r="E98" s="69">
        <v>1</v>
      </c>
      <c r="F98" s="73">
        <v>1342.47</v>
      </c>
      <c r="G98" s="85"/>
      <c r="H98" s="61">
        <f t="shared" si="6"/>
      </c>
      <c r="I98" s="9">
        <f t="shared" si="7"/>
        <v>1342.47</v>
      </c>
      <c r="L98" s="9"/>
    </row>
    <row r="99" spans="1:12" s="10" customFormat="1" ht="12.75">
      <c r="A99" s="52"/>
      <c r="B99" s="58"/>
      <c r="C99" s="53"/>
      <c r="D99" s="54"/>
      <c r="E99" s="72"/>
      <c r="F99" s="77" t="s">
        <v>29</v>
      </c>
      <c r="G99" s="86"/>
      <c r="H99" s="67">
        <f>SUM(H72:H98)</f>
        <v>0</v>
      </c>
      <c r="I99" s="9"/>
      <c r="L99" s="9"/>
    </row>
    <row r="100" spans="1:8" s="10" customFormat="1" ht="11.25" customHeight="1">
      <c r="A100" s="59" t="s">
        <v>145</v>
      </c>
      <c r="B100" s="60"/>
      <c r="C100" s="84" t="s">
        <v>144</v>
      </c>
      <c r="D100" s="57"/>
      <c r="E100" s="71"/>
      <c r="F100" s="76"/>
      <c r="G100" s="87"/>
      <c r="H100" s="68"/>
    </row>
    <row r="101" spans="1:12" s="10" customFormat="1" ht="12">
      <c r="A101" s="48">
        <v>70</v>
      </c>
      <c r="B101" s="56" t="s">
        <v>146</v>
      </c>
      <c r="C101" s="49" t="s">
        <v>147</v>
      </c>
      <c r="D101" s="50" t="s">
        <v>48</v>
      </c>
      <c r="E101" s="69">
        <v>2</v>
      </c>
      <c r="F101" s="73">
        <v>215.77</v>
      </c>
      <c r="G101" s="85"/>
      <c r="H101" s="61">
        <f>IF(G101="","",IF(ISTEXT(G101),"NC",G101*E101))</f>
      </c>
      <c r="I101" s="9">
        <f>F101*E101</f>
        <v>431.54</v>
      </c>
      <c r="L101" s="9"/>
    </row>
    <row r="102" spans="1:12" s="10" customFormat="1" ht="12">
      <c r="A102" s="48">
        <v>71</v>
      </c>
      <c r="B102" s="56" t="s">
        <v>148</v>
      </c>
      <c r="C102" s="49" t="s">
        <v>149</v>
      </c>
      <c r="D102" s="50" t="s">
        <v>48</v>
      </c>
      <c r="E102" s="69">
        <v>2</v>
      </c>
      <c r="F102" s="73">
        <v>247.38</v>
      </c>
      <c r="G102" s="85"/>
      <c r="H102" s="61">
        <f aca="true" t="shared" si="8" ref="H102:H124">IF(G102="","",IF(ISTEXT(G102),"NC",G102*E102))</f>
      </c>
      <c r="I102" s="9">
        <f aca="true" t="shared" si="9" ref="I102:I124">F102*E102</f>
        <v>494.76</v>
      </c>
      <c r="L102" s="9"/>
    </row>
    <row r="103" spans="1:12" s="10" customFormat="1" ht="48">
      <c r="A103" s="48">
        <v>72</v>
      </c>
      <c r="B103" s="56" t="s">
        <v>150</v>
      </c>
      <c r="C103" s="49" t="s">
        <v>151</v>
      </c>
      <c r="D103" s="50" t="s">
        <v>48</v>
      </c>
      <c r="E103" s="69">
        <v>1</v>
      </c>
      <c r="F103" s="73">
        <v>81.95</v>
      </c>
      <c r="G103" s="85"/>
      <c r="H103" s="61">
        <f t="shared" si="8"/>
      </c>
      <c r="I103" s="9">
        <f t="shared" si="9"/>
        <v>81.95</v>
      </c>
      <c r="L103" s="9"/>
    </row>
    <row r="104" spans="1:12" s="10" customFormat="1" ht="60">
      <c r="A104" s="48">
        <v>73</v>
      </c>
      <c r="B104" s="56" t="s">
        <v>152</v>
      </c>
      <c r="C104" s="49" t="s">
        <v>153</v>
      </c>
      <c r="D104" s="50" t="s">
        <v>48</v>
      </c>
      <c r="E104" s="69">
        <v>4</v>
      </c>
      <c r="F104" s="73">
        <v>303.68</v>
      </c>
      <c r="G104" s="85"/>
      <c r="H104" s="61">
        <f t="shared" si="8"/>
      </c>
      <c r="I104" s="9">
        <f t="shared" si="9"/>
        <v>1214.72</v>
      </c>
      <c r="L104" s="9"/>
    </row>
    <row r="105" spans="1:12" s="10" customFormat="1" ht="36">
      <c r="A105" s="48">
        <v>74</v>
      </c>
      <c r="B105" s="56" t="s">
        <v>154</v>
      </c>
      <c r="C105" s="49" t="s">
        <v>155</v>
      </c>
      <c r="D105" s="50" t="s">
        <v>48</v>
      </c>
      <c r="E105" s="69">
        <v>1</v>
      </c>
      <c r="F105" s="73">
        <v>91.82</v>
      </c>
      <c r="G105" s="85"/>
      <c r="H105" s="61">
        <f t="shared" si="8"/>
      </c>
      <c r="I105" s="9">
        <f t="shared" si="9"/>
        <v>91.82</v>
      </c>
      <c r="L105" s="9"/>
    </row>
    <row r="106" spans="1:12" s="10" customFormat="1" ht="60">
      <c r="A106" s="48">
        <v>75</v>
      </c>
      <c r="B106" s="56" t="s">
        <v>249</v>
      </c>
      <c r="C106" s="49" t="s">
        <v>250</v>
      </c>
      <c r="D106" s="50" t="s">
        <v>48</v>
      </c>
      <c r="E106" s="69">
        <v>3</v>
      </c>
      <c r="F106" s="73">
        <v>383.81</v>
      </c>
      <c r="G106" s="85"/>
      <c r="H106" s="61">
        <f t="shared" si="8"/>
      </c>
      <c r="I106" s="9">
        <f t="shared" si="9"/>
        <v>1151.43</v>
      </c>
      <c r="L106" s="9"/>
    </row>
    <row r="107" spans="1:12" s="10" customFormat="1" ht="12">
      <c r="A107" s="48">
        <v>76</v>
      </c>
      <c r="B107" s="56" t="s">
        <v>156</v>
      </c>
      <c r="C107" s="49" t="s">
        <v>157</v>
      </c>
      <c r="D107" s="50" t="s">
        <v>48</v>
      </c>
      <c r="E107" s="69">
        <v>3</v>
      </c>
      <c r="F107" s="73">
        <v>384.62</v>
      </c>
      <c r="G107" s="85"/>
      <c r="H107" s="61">
        <f t="shared" si="8"/>
      </c>
      <c r="I107" s="9">
        <f t="shared" si="9"/>
        <v>1153.8600000000001</v>
      </c>
      <c r="L107" s="9"/>
    </row>
    <row r="108" spans="1:12" s="10" customFormat="1" ht="60">
      <c r="A108" s="48">
        <v>77</v>
      </c>
      <c r="B108" s="56" t="s">
        <v>158</v>
      </c>
      <c r="C108" s="49" t="s">
        <v>159</v>
      </c>
      <c r="D108" s="50" t="s">
        <v>48</v>
      </c>
      <c r="E108" s="69">
        <v>1</v>
      </c>
      <c r="F108" s="73">
        <v>535.56</v>
      </c>
      <c r="G108" s="85"/>
      <c r="H108" s="61">
        <f t="shared" si="8"/>
      </c>
      <c r="I108" s="9">
        <f t="shared" si="9"/>
        <v>535.56</v>
      </c>
      <c r="L108" s="9"/>
    </row>
    <row r="109" spans="1:12" s="10" customFormat="1" ht="24">
      <c r="A109" s="48">
        <v>78</v>
      </c>
      <c r="B109" s="56" t="s">
        <v>160</v>
      </c>
      <c r="C109" s="49" t="s">
        <v>161</v>
      </c>
      <c r="D109" s="50" t="s">
        <v>48</v>
      </c>
      <c r="E109" s="69">
        <v>1</v>
      </c>
      <c r="F109" s="73">
        <v>60.65</v>
      </c>
      <c r="G109" s="85"/>
      <c r="H109" s="61">
        <f t="shared" si="8"/>
      </c>
      <c r="I109" s="9">
        <f t="shared" si="9"/>
        <v>60.65</v>
      </c>
      <c r="L109" s="9"/>
    </row>
    <row r="110" spans="1:12" s="10" customFormat="1" ht="24">
      <c r="A110" s="48">
        <v>79</v>
      </c>
      <c r="B110" s="56" t="s">
        <v>162</v>
      </c>
      <c r="C110" s="49" t="s">
        <v>163</v>
      </c>
      <c r="D110" s="50" t="s">
        <v>48</v>
      </c>
      <c r="E110" s="69">
        <v>3</v>
      </c>
      <c r="F110" s="73">
        <v>16.16</v>
      </c>
      <c r="G110" s="85"/>
      <c r="H110" s="61">
        <f t="shared" si="8"/>
      </c>
      <c r="I110" s="9">
        <f t="shared" si="9"/>
        <v>48.480000000000004</v>
      </c>
      <c r="L110" s="9"/>
    </row>
    <row r="111" spans="1:12" s="10" customFormat="1" ht="24">
      <c r="A111" s="48">
        <v>80</v>
      </c>
      <c r="B111" s="56" t="s">
        <v>164</v>
      </c>
      <c r="C111" s="49" t="s">
        <v>165</v>
      </c>
      <c r="D111" s="50" t="s">
        <v>48</v>
      </c>
      <c r="E111" s="69">
        <v>2</v>
      </c>
      <c r="F111" s="73">
        <v>49.67</v>
      </c>
      <c r="G111" s="85"/>
      <c r="H111" s="61">
        <f t="shared" si="8"/>
      </c>
      <c r="I111" s="9">
        <f t="shared" si="9"/>
        <v>99.34</v>
      </c>
      <c r="L111" s="9"/>
    </row>
    <row r="112" spans="1:12" s="10" customFormat="1" ht="24">
      <c r="A112" s="48">
        <v>81</v>
      </c>
      <c r="B112" s="56" t="s">
        <v>166</v>
      </c>
      <c r="C112" s="49" t="s">
        <v>167</v>
      </c>
      <c r="D112" s="50" t="s">
        <v>48</v>
      </c>
      <c r="E112" s="69">
        <v>3</v>
      </c>
      <c r="F112" s="73">
        <v>30.89</v>
      </c>
      <c r="G112" s="85"/>
      <c r="H112" s="61">
        <f t="shared" si="8"/>
      </c>
      <c r="I112" s="9">
        <f t="shared" si="9"/>
        <v>92.67</v>
      </c>
      <c r="L112" s="9"/>
    </row>
    <row r="113" spans="1:12" s="10" customFormat="1" ht="12">
      <c r="A113" s="48">
        <v>82</v>
      </c>
      <c r="B113" s="56" t="s">
        <v>168</v>
      </c>
      <c r="C113" s="49" t="s">
        <v>169</v>
      </c>
      <c r="D113" s="50" t="s">
        <v>63</v>
      </c>
      <c r="E113" s="69">
        <v>100</v>
      </c>
      <c r="F113" s="73">
        <v>4.32</v>
      </c>
      <c r="G113" s="85"/>
      <c r="H113" s="61">
        <f t="shared" si="8"/>
      </c>
      <c r="I113" s="9">
        <f t="shared" si="9"/>
        <v>432</v>
      </c>
      <c r="L113" s="9"/>
    </row>
    <row r="114" spans="1:12" s="10" customFormat="1" ht="12">
      <c r="A114" s="48">
        <v>83</v>
      </c>
      <c r="B114" s="56" t="s">
        <v>170</v>
      </c>
      <c r="C114" s="49" t="s">
        <v>171</v>
      </c>
      <c r="D114" s="50" t="s">
        <v>63</v>
      </c>
      <c r="E114" s="69">
        <v>100</v>
      </c>
      <c r="F114" s="73">
        <v>5.99</v>
      </c>
      <c r="G114" s="85"/>
      <c r="H114" s="61">
        <f t="shared" si="8"/>
      </c>
      <c r="I114" s="9">
        <f t="shared" si="9"/>
        <v>599</v>
      </c>
      <c r="L114" s="9"/>
    </row>
    <row r="115" spans="1:12" s="10" customFormat="1" ht="12">
      <c r="A115" s="48">
        <v>84</v>
      </c>
      <c r="B115" s="56" t="s">
        <v>172</v>
      </c>
      <c r="C115" s="49" t="s">
        <v>173</v>
      </c>
      <c r="D115" s="50" t="s">
        <v>63</v>
      </c>
      <c r="E115" s="69">
        <v>100</v>
      </c>
      <c r="F115" s="73">
        <v>7.93</v>
      </c>
      <c r="G115" s="85"/>
      <c r="H115" s="61">
        <f t="shared" si="8"/>
      </c>
      <c r="I115" s="9">
        <f t="shared" si="9"/>
        <v>793</v>
      </c>
      <c r="L115" s="9"/>
    </row>
    <row r="116" spans="1:12" s="10" customFormat="1" ht="12">
      <c r="A116" s="48">
        <v>85</v>
      </c>
      <c r="B116" s="56" t="s">
        <v>174</v>
      </c>
      <c r="C116" s="49" t="s">
        <v>175</v>
      </c>
      <c r="D116" s="50" t="s">
        <v>63</v>
      </c>
      <c r="E116" s="69">
        <v>50</v>
      </c>
      <c r="F116" s="73">
        <v>20.86</v>
      </c>
      <c r="G116" s="85"/>
      <c r="H116" s="61">
        <f t="shared" si="8"/>
      </c>
      <c r="I116" s="9">
        <f t="shared" si="9"/>
        <v>1043</v>
      </c>
      <c r="L116" s="9"/>
    </row>
    <row r="117" spans="1:12" s="10" customFormat="1" ht="36">
      <c r="A117" s="48">
        <v>86</v>
      </c>
      <c r="B117" s="56" t="s">
        <v>251</v>
      </c>
      <c r="C117" s="49" t="s">
        <v>252</v>
      </c>
      <c r="D117" s="50" t="s">
        <v>48</v>
      </c>
      <c r="E117" s="69">
        <v>1</v>
      </c>
      <c r="F117" s="73">
        <v>1808.06</v>
      </c>
      <c r="G117" s="85"/>
      <c r="H117" s="61">
        <f t="shared" si="8"/>
      </c>
      <c r="I117" s="9">
        <f t="shared" si="9"/>
        <v>1808.06</v>
      </c>
      <c r="L117" s="9"/>
    </row>
    <row r="118" spans="1:12" s="10" customFormat="1" ht="48">
      <c r="A118" s="48">
        <v>87</v>
      </c>
      <c r="B118" s="56" t="s">
        <v>253</v>
      </c>
      <c r="C118" s="49" t="s">
        <v>254</v>
      </c>
      <c r="D118" s="50" t="s">
        <v>48</v>
      </c>
      <c r="E118" s="69">
        <v>4</v>
      </c>
      <c r="F118" s="73">
        <v>1263.44</v>
      </c>
      <c r="G118" s="85"/>
      <c r="H118" s="61">
        <f t="shared" si="8"/>
      </c>
      <c r="I118" s="9">
        <f t="shared" si="9"/>
        <v>5053.76</v>
      </c>
      <c r="L118" s="9"/>
    </row>
    <row r="119" spans="1:12" s="10" customFormat="1" ht="72">
      <c r="A119" s="48">
        <v>88</v>
      </c>
      <c r="B119" s="56" t="s">
        <v>255</v>
      </c>
      <c r="C119" s="49" t="s">
        <v>256</v>
      </c>
      <c r="D119" s="50" t="s">
        <v>48</v>
      </c>
      <c r="E119" s="69">
        <v>4</v>
      </c>
      <c r="F119" s="73">
        <v>491.38</v>
      </c>
      <c r="G119" s="85"/>
      <c r="H119" s="61">
        <f t="shared" si="8"/>
      </c>
      <c r="I119" s="9">
        <f t="shared" si="9"/>
        <v>1965.52</v>
      </c>
      <c r="L119" s="9"/>
    </row>
    <row r="120" spans="1:12" s="10" customFormat="1" ht="48">
      <c r="A120" s="48">
        <v>89</v>
      </c>
      <c r="B120" s="56" t="s">
        <v>257</v>
      </c>
      <c r="C120" s="49" t="s">
        <v>258</v>
      </c>
      <c r="D120" s="50" t="s">
        <v>48</v>
      </c>
      <c r="E120" s="69">
        <v>4</v>
      </c>
      <c r="F120" s="73">
        <v>187.05</v>
      </c>
      <c r="G120" s="85"/>
      <c r="H120" s="61">
        <f t="shared" si="8"/>
      </c>
      <c r="I120" s="9">
        <f t="shared" si="9"/>
        <v>748.2</v>
      </c>
      <c r="L120" s="9"/>
    </row>
    <row r="121" spans="1:12" s="10" customFormat="1" ht="36">
      <c r="A121" s="48">
        <v>90</v>
      </c>
      <c r="B121" s="56" t="s">
        <v>259</v>
      </c>
      <c r="C121" s="49" t="s">
        <v>260</v>
      </c>
      <c r="D121" s="50" t="s">
        <v>48</v>
      </c>
      <c r="E121" s="69">
        <v>6</v>
      </c>
      <c r="F121" s="73">
        <v>172.16</v>
      </c>
      <c r="G121" s="85"/>
      <c r="H121" s="61">
        <f t="shared" si="8"/>
      </c>
      <c r="I121" s="9">
        <f t="shared" si="9"/>
        <v>1032.96</v>
      </c>
      <c r="L121" s="9"/>
    </row>
    <row r="122" spans="1:12" s="10" customFormat="1" ht="36">
      <c r="A122" s="48">
        <v>91</v>
      </c>
      <c r="B122" s="56" t="s">
        <v>259</v>
      </c>
      <c r="C122" s="49" t="s">
        <v>260</v>
      </c>
      <c r="D122" s="50" t="s">
        <v>48</v>
      </c>
      <c r="E122" s="69">
        <v>6</v>
      </c>
      <c r="F122" s="73">
        <v>172.16</v>
      </c>
      <c r="G122" s="85"/>
      <c r="H122" s="61">
        <f t="shared" si="8"/>
      </c>
      <c r="I122" s="9">
        <f t="shared" si="9"/>
        <v>1032.96</v>
      </c>
      <c r="L122" s="9"/>
    </row>
    <row r="123" spans="1:12" s="10" customFormat="1" ht="36">
      <c r="A123" s="48">
        <v>92</v>
      </c>
      <c r="B123" s="56" t="s">
        <v>261</v>
      </c>
      <c r="C123" s="49" t="s">
        <v>262</v>
      </c>
      <c r="D123" s="50" t="s">
        <v>48</v>
      </c>
      <c r="E123" s="69">
        <v>2</v>
      </c>
      <c r="F123" s="73">
        <v>469.93</v>
      </c>
      <c r="G123" s="85"/>
      <c r="H123" s="61">
        <f t="shared" si="8"/>
      </c>
      <c r="I123" s="9">
        <f t="shared" si="9"/>
        <v>939.86</v>
      </c>
      <c r="L123" s="9"/>
    </row>
    <row r="124" spans="1:12" s="10" customFormat="1" ht="12">
      <c r="A124" s="48">
        <v>93</v>
      </c>
      <c r="B124" s="56" t="s">
        <v>263</v>
      </c>
      <c r="C124" s="49" t="s">
        <v>264</v>
      </c>
      <c r="D124" s="50" t="s">
        <v>63</v>
      </c>
      <c r="E124" s="69">
        <v>100</v>
      </c>
      <c r="F124" s="73">
        <v>20.76</v>
      </c>
      <c r="G124" s="85"/>
      <c r="H124" s="61">
        <f t="shared" si="8"/>
      </c>
      <c r="I124" s="9">
        <f t="shared" si="9"/>
        <v>2076</v>
      </c>
      <c r="L124" s="9"/>
    </row>
    <row r="125" spans="1:12" s="10" customFormat="1" ht="12.75">
      <c r="A125" s="52"/>
      <c r="B125" s="58"/>
      <c r="C125" s="53"/>
      <c r="D125" s="54"/>
      <c r="E125" s="72"/>
      <c r="F125" s="77" t="s">
        <v>29</v>
      </c>
      <c r="G125" s="86"/>
      <c r="H125" s="67">
        <f>SUM(H101:H124)</f>
        <v>0</v>
      </c>
      <c r="I125" s="9"/>
      <c r="L125" s="9"/>
    </row>
    <row r="126" spans="1:8" s="10" customFormat="1" ht="11.25" customHeight="1">
      <c r="A126" s="59" t="s">
        <v>176</v>
      </c>
      <c r="B126" s="60"/>
      <c r="C126" s="84" t="s">
        <v>265</v>
      </c>
      <c r="D126" s="57"/>
      <c r="E126" s="71"/>
      <c r="F126" s="76"/>
      <c r="G126" s="87"/>
      <c r="H126" s="68"/>
    </row>
    <row r="127" spans="1:12" s="10" customFormat="1" ht="36">
      <c r="A127" s="48">
        <v>94</v>
      </c>
      <c r="B127" s="56" t="s">
        <v>177</v>
      </c>
      <c r="C127" s="49" t="s">
        <v>178</v>
      </c>
      <c r="D127" s="50" t="s">
        <v>48</v>
      </c>
      <c r="E127" s="69">
        <v>1</v>
      </c>
      <c r="F127" s="73">
        <v>659.7</v>
      </c>
      <c r="G127" s="85"/>
      <c r="H127" s="61">
        <f aca="true" t="shared" si="10" ref="H127:H138">IF(G127="","",IF(ISTEXT(G127),"NC",G127*E127))</f>
      </c>
      <c r="I127" s="9">
        <f aca="true" t="shared" si="11" ref="I127:I138">F127*E127</f>
        <v>659.7</v>
      </c>
      <c r="L127" s="9"/>
    </row>
    <row r="128" spans="1:12" s="10" customFormat="1" ht="36">
      <c r="A128" s="48">
        <v>95</v>
      </c>
      <c r="B128" s="56" t="s">
        <v>179</v>
      </c>
      <c r="C128" s="49" t="s">
        <v>180</v>
      </c>
      <c r="D128" s="50" t="s">
        <v>48</v>
      </c>
      <c r="E128" s="69">
        <v>3</v>
      </c>
      <c r="F128" s="73">
        <v>63.44</v>
      </c>
      <c r="G128" s="85"/>
      <c r="H128" s="61">
        <f aca="true" t="shared" si="12" ref="H128:H133">IF(G128="","",IF(ISTEXT(G128),"NC",G128*E128))</f>
      </c>
      <c r="I128" s="9">
        <f aca="true" t="shared" si="13" ref="I128:I133">F128*E128</f>
        <v>190.32</v>
      </c>
      <c r="L128" s="9"/>
    </row>
    <row r="129" spans="1:12" s="10" customFormat="1" ht="24">
      <c r="A129" s="48">
        <v>96</v>
      </c>
      <c r="B129" s="56" t="s">
        <v>266</v>
      </c>
      <c r="C129" s="49" t="s">
        <v>267</v>
      </c>
      <c r="D129" s="50" t="s">
        <v>268</v>
      </c>
      <c r="E129" s="69">
        <v>1</v>
      </c>
      <c r="F129" s="73">
        <v>4127.25</v>
      </c>
      <c r="G129" s="85"/>
      <c r="H129" s="61">
        <f t="shared" si="12"/>
      </c>
      <c r="I129" s="9">
        <f t="shared" si="13"/>
        <v>4127.25</v>
      </c>
      <c r="L129" s="9"/>
    </row>
    <row r="130" spans="1:12" s="10" customFormat="1" ht="12">
      <c r="A130" s="48">
        <v>97</v>
      </c>
      <c r="B130" s="56" t="s">
        <v>269</v>
      </c>
      <c r="C130" s="49" t="s">
        <v>270</v>
      </c>
      <c r="D130" s="50" t="s">
        <v>268</v>
      </c>
      <c r="E130" s="69">
        <v>1</v>
      </c>
      <c r="F130" s="73">
        <v>179.06</v>
      </c>
      <c r="G130" s="85"/>
      <c r="H130" s="61">
        <f t="shared" si="12"/>
      </c>
      <c r="I130" s="9">
        <f t="shared" si="13"/>
        <v>179.06</v>
      </c>
      <c r="L130" s="9"/>
    </row>
    <row r="131" spans="1:12" s="10" customFormat="1" ht="48">
      <c r="A131" s="48">
        <v>98</v>
      </c>
      <c r="B131" s="56" t="s">
        <v>271</v>
      </c>
      <c r="C131" s="49" t="s">
        <v>272</v>
      </c>
      <c r="D131" s="50" t="s">
        <v>268</v>
      </c>
      <c r="E131" s="69">
        <v>1</v>
      </c>
      <c r="F131" s="73">
        <v>5176.23</v>
      </c>
      <c r="G131" s="85"/>
      <c r="H131" s="61">
        <f t="shared" si="12"/>
      </c>
      <c r="I131" s="9">
        <f t="shared" si="13"/>
        <v>5176.23</v>
      </c>
      <c r="L131" s="9"/>
    </row>
    <row r="132" spans="1:12" s="10" customFormat="1" ht="24">
      <c r="A132" s="48">
        <v>99</v>
      </c>
      <c r="B132" s="56" t="s">
        <v>273</v>
      </c>
      <c r="C132" s="49" t="s">
        <v>274</v>
      </c>
      <c r="D132" s="50" t="s">
        <v>268</v>
      </c>
      <c r="E132" s="69">
        <v>1</v>
      </c>
      <c r="F132" s="73">
        <v>1233.96</v>
      </c>
      <c r="G132" s="85"/>
      <c r="H132" s="61">
        <f t="shared" si="12"/>
      </c>
      <c r="I132" s="9">
        <f t="shared" si="13"/>
        <v>1233.96</v>
      </c>
      <c r="L132" s="9"/>
    </row>
    <row r="133" spans="1:12" s="10" customFormat="1" ht="24">
      <c r="A133" s="48">
        <v>100</v>
      </c>
      <c r="B133" s="56" t="s">
        <v>275</v>
      </c>
      <c r="C133" s="49" t="s">
        <v>276</v>
      </c>
      <c r="D133" s="50" t="s">
        <v>48</v>
      </c>
      <c r="E133" s="69">
        <v>4</v>
      </c>
      <c r="F133" s="73">
        <v>572.95</v>
      </c>
      <c r="G133" s="85"/>
      <c r="H133" s="61">
        <f t="shared" si="12"/>
      </c>
      <c r="I133" s="9">
        <f t="shared" si="13"/>
        <v>2291.8</v>
      </c>
      <c r="L133" s="9"/>
    </row>
    <row r="134" spans="1:12" s="10" customFormat="1" ht="36">
      <c r="A134" s="48">
        <v>101</v>
      </c>
      <c r="B134" s="56" t="s">
        <v>277</v>
      </c>
      <c r="C134" s="49" t="s">
        <v>278</v>
      </c>
      <c r="D134" s="50" t="s">
        <v>48</v>
      </c>
      <c r="E134" s="69">
        <v>2</v>
      </c>
      <c r="F134" s="73">
        <v>415.66</v>
      </c>
      <c r="G134" s="85"/>
      <c r="H134" s="61">
        <f t="shared" si="10"/>
      </c>
      <c r="I134" s="9">
        <f t="shared" si="11"/>
        <v>831.32</v>
      </c>
      <c r="L134" s="9"/>
    </row>
    <row r="135" spans="1:12" s="10" customFormat="1" ht="48">
      <c r="A135" s="48">
        <v>102</v>
      </c>
      <c r="B135" s="56" t="s">
        <v>279</v>
      </c>
      <c r="C135" s="49" t="s">
        <v>280</v>
      </c>
      <c r="D135" s="50" t="s">
        <v>48</v>
      </c>
      <c r="E135" s="69">
        <v>2</v>
      </c>
      <c r="F135" s="73">
        <v>2212.27</v>
      </c>
      <c r="G135" s="85"/>
      <c r="H135" s="61">
        <f t="shared" si="10"/>
      </c>
      <c r="I135" s="9">
        <f t="shared" si="11"/>
        <v>4424.54</v>
      </c>
      <c r="L135" s="9"/>
    </row>
    <row r="136" spans="1:12" s="10" customFormat="1" ht="60">
      <c r="A136" s="48">
        <v>103</v>
      </c>
      <c r="B136" s="56" t="s">
        <v>281</v>
      </c>
      <c r="C136" s="49" t="s">
        <v>282</v>
      </c>
      <c r="D136" s="50" t="s">
        <v>48</v>
      </c>
      <c r="E136" s="69">
        <v>1</v>
      </c>
      <c r="F136" s="73">
        <v>5126.39</v>
      </c>
      <c r="G136" s="85"/>
      <c r="H136" s="61">
        <f t="shared" si="10"/>
      </c>
      <c r="I136" s="9">
        <f t="shared" si="11"/>
        <v>5126.39</v>
      </c>
      <c r="L136" s="9"/>
    </row>
    <row r="137" spans="1:12" s="10" customFormat="1" ht="60">
      <c r="A137" s="48">
        <v>104</v>
      </c>
      <c r="B137" s="56" t="s">
        <v>283</v>
      </c>
      <c r="C137" s="49" t="s">
        <v>284</v>
      </c>
      <c r="D137" s="50" t="s">
        <v>48</v>
      </c>
      <c r="E137" s="69">
        <v>1</v>
      </c>
      <c r="F137" s="73">
        <v>3594.36</v>
      </c>
      <c r="G137" s="85"/>
      <c r="H137" s="61">
        <f t="shared" si="10"/>
      </c>
      <c r="I137" s="9">
        <f t="shared" si="11"/>
        <v>3594.36</v>
      </c>
      <c r="L137" s="9"/>
    </row>
    <row r="138" spans="1:12" s="10" customFormat="1" ht="84">
      <c r="A138" s="48">
        <v>105</v>
      </c>
      <c r="B138" s="56" t="s">
        <v>285</v>
      </c>
      <c r="C138" s="49" t="s">
        <v>286</v>
      </c>
      <c r="D138" s="50" t="s">
        <v>48</v>
      </c>
      <c r="E138" s="69">
        <v>1</v>
      </c>
      <c r="F138" s="73">
        <v>3754.58</v>
      </c>
      <c r="G138" s="85"/>
      <c r="H138" s="61">
        <f t="shared" si="10"/>
      </c>
      <c r="I138" s="9">
        <f t="shared" si="11"/>
        <v>3754.58</v>
      </c>
      <c r="L138" s="9"/>
    </row>
    <row r="139" spans="1:12" s="10" customFormat="1" ht="12.75">
      <c r="A139" s="52"/>
      <c r="B139" s="58"/>
      <c r="C139" s="53"/>
      <c r="D139" s="54"/>
      <c r="E139" s="72"/>
      <c r="F139" s="77" t="s">
        <v>29</v>
      </c>
      <c r="G139" s="86"/>
      <c r="H139" s="67">
        <f>SUM(H127:H138)</f>
        <v>0</v>
      </c>
      <c r="I139" s="9"/>
      <c r="L139" s="9"/>
    </row>
    <row r="140" spans="1:8" s="10" customFormat="1" ht="11.25" customHeight="1">
      <c r="A140" s="59" t="s">
        <v>181</v>
      </c>
      <c r="B140" s="60"/>
      <c r="C140" s="84" t="s">
        <v>182</v>
      </c>
      <c r="D140" s="57"/>
      <c r="E140" s="71"/>
      <c r="F140" s="76"/>
      <c r="G140" s="87"/>
      <c r="H140" s="68"/>
    </row>
    <row r="141" spans="1:12" s="10" customFormat="1" ht="24">
      <c r="A141" s="48">
        <v>106</v>
      </c>
      <c r="B141" s="56" t="s">
        <v>183</v>
      </c>
      <c r="C141" s="49" t="s">
        <v>184</v>
      </c>
      <c r="D141" s="50" t="s">
        <v>43</v>
      </c>
      <c r="E141" s="69">
        <v>113</v>
      </c>
      <c r="F141" s="73">
        <v>10.6</v>
      </c>
      <c r="G141" s="85"/>
      <c r="H141" s="61">
        <f>IF(G141="","",IF(ISTEXT(G141),"NC",G141*E141))</f>
      </c>
      <c r="I141" s="9">
        <f>F141*E141</f>
        <v>1197.8</v>
      </c>
      <c r="L141" s="9"/>
    </row>
    <row r="142" spans="1:12" s="10" customFormat="1" ht="48">
      <c r="A142" s="48">
        <v>107</v>
      </c>
      <c r="B142" s="56" t="s">
        <v>185</v>
      </c>
      <c r="C142" s="49" t="s">
        <v>186</v>
      </c>
      <c r="D142" s="50" t="s">
        <v>43</v>
      </c>
      <c r="E142" s="69">
        <v>113</v>
      </c>
      <c r="F142" s="73">
        <v>37.77</v>
      </c>
      <c r="G142" s="85"/>
      <c r="H142" s="61">
        <f>IF(G142="","",IF(ISTEXT(G142),"NC",G142*E142))</f>
      </c>
      <c r="I142" s="9">
        <f>F142*E142</f>
        <v>4268.01</v>
      </c>
      <c r="L142" s="9"/>
    </row>
    <row r="143" spans="1:12" s="10" customFormat="1" ht="36">
      <c r="A143" s="48">
        <v>108</v>
      </c>
      <c r="B143" s="56" t="s">
        <v>187</v>
      </c>
      <c r="C143" s="49" t="s">
        <v>188</v>
      </c>
      <c r="D143" s="50" t="s">
        <v>43</v>
      </c>
      <c r="E143" s="69">
        <v>10.5</v>
      </c>
      <c r="F143" s="73">
        <v>23.69</v>
      </c>
      <c r="G143" s="85"/>
      <c r="H143" s="61">
        <f>IF(G143="","",IF(ISTEXT(G143),"NC",G143*E143))</f>
      </c>
      <c r="I143" s="9">
        <f>F143*E143</f>
        <v>248.745</v>
      </c>
      <c r="L143" s="9"/>
    </row>
    <row r="144" spans="1:12" s="10" customFormat="1" ht="48">
      <c r="A144" s="48">
        <v>109</v>
      </c>
      <c r="B144" s="56" t="s">
        <v>287</v>
      </c>
      <c r="C144" s="49" t="s">
        <v>288</v>
      </c>
      <c r="D144" s="50" t="s">
        <v>43</v>
      </c>
      <c r="E144" s="69">
        <v>15</v>
      </c>
      <c r="F144" s="73">
        <v>81.74</v>
      </c>
      <c r="G144" s="85"/>
      <c r="H144" s="61">
        <f>IF(G144="","",IF(ISTEXT(G144),"NC",G144*E144))</f>
      </c>
      <c r="I144" s="9">
        <f>F144*E144</f>
        <v>1226.1</v>
      </c>
      <c r="L144" s="9"/>
    </row>
    <row r="145" spans="1:12" s="10" customFormat="1" ht="12.75">
      <c r="A145" s="52"/>
      <c r="B145" s="58"/>
      <c r="C145" s="53"/>
      <c r="D145" s="54"/>
      <c r="E145" s="72"/>
      <c r="F145" s="77" t="s">
        <v>29</v>
      </c>
      <c r="G145" s="86"/>
      <c r="H145" s="67">
        <f>SUM(H141:H144)</f>
        <v>0</v>
      </c>
      <c r="I145" s="9"/>
      <c r="L145" s="9"/>
    </row>
    <row r="146" spans="1:8" s="10" customFormat="1" ht="11.25" customHeight="1">
      <c r="A146" s="59" t="s">
        <v>289</v>
      </c>
      <c r="B146" s="60"/>
      <c r="C146" s="84" t="s">
        <v>290</v>
      </c>
      <c r="D146" s="57"/>
      <c r="E146" s="71"/>
      <c r="F146" s="76"/>
      <c r="G146" s="87"/>
      <c r="H146" s="68"/>
    </row>
    <row r="147" spans="1:12" s="10" customFormat="1" ht="24">
      <c r="A147" s="48">
        <v>110</v>
      </c>
      <c r="B147" s="56" t="s">
        <v>291</v>
      </c>
      <c r="C147" s="49" t="s">
        <v>292</v>
      </c>
      <c r="D147" s="50" t="s">
        <v>43</v>
      </c>
      <c r="E147" s="69">
        <v>75</v>
      </c>
      <c r="F147" s="73">
        <v>21.12</v>
      </c>
      <c r="G147" s="85"/>
      <c r="H147" s="61">
        <f>IF(G147="","",IF(ISTEXT(G147),"NC",G147*E147))</f>
      </c>
      <c r="I147" s="9">
        <f>F147*E147</f>
        <v>1584</v>
      </c>
      <c r="L147" s="9"/>
    </row>
    <row r="148" spans="1:12" s="10" customFormat="1" ht="24">
      <c r="A148" s="48">
        <v>111</v>
      </c>
      <c r="B148" s="56" t="s">
        <v>293</v>
      </c>
      <c r="C148" s="49" t="s">
        <v>294</v>
      </c>
      <c r="D148" s="50" t="s">
        <v>48</v>
      </c>
      <c r="E148" s="69">
        <v>40</v>
      </c>
      <c r="F148" s="73">
        <v>19.34</v>
      </c>
      <c r="G148" s="85"/>
      <c r="H148" s="61">
        <f>IF(G148="","",IF(ISTEXT(G148),"NC",G148*E148))</f>
      </c>
      <c r="I148" s="9">
        <f>F148*E148</f>
        <v>773.6</v>
      </c>
      <c r="L148" s="9"/>
    </row>
    <row r="149" spans="1:12" s="10" customFormat="1" ht="24">
      <c r="A149" s="48">
        <v>112</v>
      </c>
      <c r="B149" s="56" t="s">
        <v>295</v>
      </c>
      <c r="C149" s="49" t="s">
        <v>296</v>
      </c>
      <c r="D149" s="50" t="s">
        <v>43</v>
      </c>
      <c r="E149" s="69">
        <v>75</v>
      </c>
      <c r="F149" s="73">
        <v>5.6</v>
      </c>
      <c r="G149" s="85"/>
      <c r="H149" s="61">
        <f>IF(G149="","",IF(ISTEXT(G149),"NC",G149*E149))</f>
      </c>
      <c r="I149" s="9">
        <f>F149*E149</f>
        <v>420</v>
      </c>
      <c r="L149" s="9"/>
    </row>
    <row r="150" spans="1:12" s="10" customFormat="1" ht="12">
      <c r="A150" s="48">
        <v>113</v>
      </c>
      <c r="B150" s="56" t="s">
        <v>297</v>
      </c>
      <c r="C150" s="49" t="s">
        <v>298</v>
      </c>
      <c r="D150" s="50" t="s">
        <v>48</v>
      </c>
      <c r="E150" s="69">
        <v>3</v>
      </c>
      <c r="F150" s="73">
        <v>50.08</v>
      </c>
      <c r="G150" s="85"/>
      <c r="H150" s="61">
        <f>IF(G150="","",IF(ISTEXT(G150),"NC",G150*E150))</f>
      </c>
      <c r="I150" s="9">
        <f>F150*E150</f>
        <v>150.24</v>
      </c>
      <c r="L150" s="9"/>
    </row>
    <row r="151" spans="1:12" s="10" customFormat="1" ht="48">
      <c r="A151" s="48">
        <v>114</v>
      </c>
      <c r="B151" s="56" t="s">
        <v>299</v>
      </c>
      <c r="C151" s="49" t="s">
        <v>300</v>
      </c>
      <c r="D151" s="50" t="s">
        <v>48</v>
      </c>
      <c r="E151" s="69">
        <v>3</v>
      </c>
      <c r="F151" s="73">
        <v>73.36</v>
      </c>
      <c r="G151" s="85"/>
      <c r="H151" s="61">
        <f>IF(G151="","",IF(ISTEXT(G151),"NC",G151*E151))</f>
      </c>
      <c r="I151" s="9">
        <f>F151*E151</f>
        <v>220.07999999999998</v>
      </c>
      <c r="L151" s="9"/>
    </row>
    <row r="152" spans="1:12" s="10" customFormat="1" ht="12.75">
      <c r="A152" s="52"/>
      <c r="B152" s="58"/>
      <c r="C152" s="53"/>
      <c r="D152" s="54"/>
      <c r="E152" s="72"/>
      <c r="F152" s="77" t="s">
        <v>29</v>
      </c>
      <c r="G152" s="86"/>
      <c r="H152" s="67">
        <f>SUM(H147:H151)</f>
        <v>0</v>
      </c>
      <c r="I152" s="9"/>
      <c r="L152" s="9"/>
    </row>
    <row r="153" spans="1:9" s="35" customFormat="1" ht="9">
      <c r="A153" s="41"/>
      <c r="B153" s="41"/>
      <c r="F153" s="34"/>
      <c r="G153" s="97" t="s">
        <v>27</v>
      </c>
      <c r="H153" s="98"/>
      <c r="I153" s="34"/>
    </row>
    <row r="154" spans="7:9" ht="15.75">
      <c r="G154" s="90">
        <f>IF(SUM(H14:H152)=0,"",SUM(H14:H152)/2)</f>
      </c>
      <c r="H154" s="91"/>
      <c r="I154" s="11"/>
    </row>
    <row r="155" spans="8:9" ht="7.5" customHeight="1">
      <c r="H155" s="3"/>
      <c r="I155" s="11"/>
    </row>
    <row r="156" spans="1:8" s="45" customFormat="1" ht="27" customHeight="1">
      <c r="A156" s="92" t="str">
        <f>" - "&amp;Dados!B23</f>
        <v> - A prestação dos serviços do objeto desta licitação deverá iniciar a partir da data de celebração do contrato pertinente, após emissão da Ordem de Serviço, conforme cronograma estabelecido em conjunto com o engenheiro da Prefeitura Municipal de Sumidouro;</v>
      </c>
      <c r="B156" s="92"/>
      <c r="C156" s="92"/>
      <c r="D156" s="92"/>
      <c r="E156" s="92"/>
      <c r="F156" s="92"/>
      <c r="G156" s="92"/>
      <c r="H156" s="92"/>
    </row>
    <row r="157" spans="1:8" s="45" customFormat="1" ht="27" customHeight="1">
      <c r="A157" s="92" t="str">
        <f>" - "&amp;Dados!B24</f>
        <v> - A prestação dos serviços do objeto desta licitação deverá iniciar após assinatura de pertinente contrato, a partir da data de emissão da Ordem de Serviço para o período estimado de 05 (cinco) meses, conforme cronograma estabelecido em conjunto com o engenheiro da Prefeitura Municipal de Sumidouro;</v>
      </c>
      <c r="B157" s="92"/>
      <c r="C157" s="92"/>
      <c r="D157" s="92"/>
      <c r="E157" s="92"/>
      <c r="F157" s="92"/>
      <c r="G157" s="92"/>
      <c r="H157" s="92"/>
    </row>
    <row r="158" spans="1:8" s="45" customFormat="1" ht="27" customHeight="1">
      <c r="A158" s="92" t="str">
        <f>" - "&amp;Dados!B25</f>
        <v> - O pagamento do objeto de que trata a TOMADA DE PREÇOS 001/2023, será efetuado pela Tesouraria da Prefeitura Municipal de Sumidouro;</v>
      </c>
      <c r="B158" s="92"/>
      <c r="C158" s="92"/>
      <c r="D158" s="92"/>
      <c r="E158" s="92"/>
      <c r="F158" s="92"/>
      <c r="G158" s="92"/>
      <c r="H158" s="92"/>
    </row>
    <row r="159" spans="1:8" s="10" customFormat="1" ht="11.25">
      <c r="A159" s="92" t="str">
        <f>" - "&amp;Dados!B26</f>
        <v> - Proposta válida por 60 (sessenta) dias</v>
      </c>
      <c r="B159" s="92"/>
      <c r="C159" s="92"/>
      <c r="D159" s="92"/>
      <c r="E159" s="92"/>
      <c r="F159" s="92"/>
      <c r="G159" s="92"/>
      <c r="H159" s="92"/>
    </row>
    <row r="166" spans="3:8" ht="12.75" customHeight="1">
      <c r="C166" s="1"/>
      <c r="E166" s="1"/>
      <c r="H166" s="1"/>
    </row>
    <row r="167" spans="3:8" ht="12.75">
      <c r="C167" s="1"/>
      <c r="E167" s="1"/>
      <c r="H167" s="1"/>
    </row>
    <row r="168" spans="3:8" ht="12.75">
      <c r="C168" s="47"/>
      <c r="E168" s="1"/>
      <c r="H168" s="1"/>
    </row>
    <row r="169" spans="3:8" ht="12.75">
      <c r="C169" s="1"/>
      <c r="E169" s="1"/>
      <c r="H169" s="1"/>
    </row>
    <row r="170" spans="3:8" ht="12.75">
      <c r="C170" s="1"/>
      <c r="E170" s="1"/>
      <c r="H170" s="1"/>
    </row>
  </sheetData>
  <sheetProtection password="CE28" sheet="1"/>
  <autoFilter ref="A11:H159"/>
  <mergeCells count="16">
    <mergeCell ref="G153:H153"/>
    <mergeCell ref="A3:H3"/>
    <mergeCell ref="A4:H4"/>
    <mergeCell ref="A6:H6"/>
    <mergeCell ref="A5:H5"/>
    <mergeCell ref="A7:B7"/>
    <mergeCell ref="G154:H154"/>
    <mergeCell ref="A159:H159"/>
    <mergeCell ref="A2:H2"/>
    <mergeCell ref="A156:H156"/>
    <mergeCell ref="A157:H157"/>
    <mergeCell ref="A158:H158"/>
    <mergeCell ref="E10:H10"/>
    <mergeCell ref="B8:H8"/>
    <mergeCell ref="B9:H9"/>
    <mergeCell ref="B10:C10"/>
  </mergeCells>
  <conditionalFormatting sqref="G154">
    <cfRule type="expression" priority="20" dxfId="19" stopIfTrue="1">
      <formula>IF($K153="OK",IF(I153=1,TRUE(),FALSE()),FALSE())</formula>
    </cfRule>
    <cfRule type="expression" priority="21" dxfId="20" stopIfTrue="1">
      <formula>IF($K153="Empate",IF(I153=1,TRUE(),FALSE()),FALSE())</formula>
    </cfRule>
    <cfRule type="expression" priority="22" dxfId="17" stopIfTrue="1">
      <formula>IF($K153="Empate",IF(I153=2,TRUE(),FALSE()),FALSE())</formula>
    </cfRule>
  </conditionalFormatting>
  <conditionalFormatting sqref="H14:H21 H23:H26 H28:H34 H36:H40 H42:H46 H48:H51 H53:H55 H57:H70 H72:H99 H101:H125 H127:H139 H141:H145 H147:H152">
    <cfRule type="expression" priority="23" dxfId="13" stopIfTrue="1">
      <formula>IF(ISTEXT(G14),FALSE(),IF(G14&gt;F14,TRUE(),FALSE()))</formula>
    </cfRule>
  </conditionalFormatting>
  <conditionalFormatting sqref="G153">
    <cfRule type="expression" priority="17" dxfId="15" stopIfTrue="1">
      <formula>IF($K153="Empate",IF(I153=1,TRUE(),FALSE()),FALSE())</formula>
    </cfRule>
    <cfRule type="expression" priority="18" dxfId="21" stopIfTrue="1">
      <formula>IF(I153="&gt;",FALSE(),IF(I153&gt;0,TRUE(),FALSE()))</formula>
    </cfRule>
    <cfRule type="expression" priority="19" dxfId="13" stopIfTrue="1">
      <formula>IF(I153="&gt;",TRUE(),FALSE())</formula>
    </cfRule>
  </conditionalFormatting>
  <conditionalFormatting sqref="C14:C21 C23:C26 C28:C34 C36:C40 C42:C46 C48:C51 C53:C55 C57:C70 C72:C99 C101:C125 C127:C139 C141:C145 C147:C152">
    <cfRule type="expression" priority="24" dxfId="12" stopIfTrue="1">
      <formula>IF(#REF!=1,IF(#REF!=0,1,0),0)</formula>
    </cfRule>
  </conditionalFormatting>
  <conditionalFormatting sqref="G23:G25 G14:G20">
    <cfRule type="cellIs" priority="25" dxfId="0" operator="equal" stopIfTrue="1">
      <formula>""</formula>
    </cfRule>
  </conditionalFormatting>
  <conditionalFormatting sqref="E10:H10 B8:B9 B10:C10">
    <cfRule type="cellIs" priority="26" dxfId="0" operator="equal" stopIfTrue="1">
      <formula>$H$1</formula>
    </cfRule>
  </conditionalFormatting>
  <conditionalFormatting sqref="G28:G33">
    <cfRule type="cellIs" priority="13" dxfId="0" operator="equal" stopIfTrue="1">
      <formula>""</formula>
    </cfRule>
  </conditionalFormatting>
  <conditionalFormatting sqref="G36:G39">
    <cfRule type="cellIs" priority="10" dxfId="0" operator="equal" stopIfTrue="1">
      <formula>""</formula>
    </cfRule>
  </conditionalFormatting>
  <conditionalFormatting sqref="G42:G45">
    <cfRule type="cellIs" priority="9" dxfId="0" operator="equal" stopIfTrue="1">
      <formula>""</formula>
    </cfRule>
  </conditionalFormatting>
  <conditionalFormatting sqref="G48:G50">
    <cfRule type="cellIs" priority="8" dxfId="0" operator="equal" stopIfTrue="1">
      <formula>""</formula>
    </cfRule>
  </conditionalFormatting>
  <conditionalFormatting sqref="G53:G54 G57:G69">
    <cfRule type="cellIs" priority="6" dxfId="0" operator="equal" stopIfTrue="1">
      <formula>""</formula>
    </cfRule>
  </conditionalFormatting>
  <conditionalFormatting sqref="G72:G98">
    <cfRule type="cellIs" priority="5" dxfId="0" operator="equal" stopIfTrue="1">
      <formula>""</formula>
    </cfRule>
  </conditionalFormatting>
  <conditionalFormatting sqref="G101:G124">
    <cfRule type="cellIs" priority="4" dxfId="0" operator="equal" stopIfTrue="1">
      <formula>""</formula>
    </cfRule>
  </conditionalFormatting>
  <conditionalFormatting sqref="G127:G138">
    <cfRule type="cellIs" priority="3" dxfId="0" operator="equal" stopIfTrue="1">
      <formula>""</formula>
    </cfRule>
  </conditionalFormatting>
  <conditionalFormatting sqref="G147:G151">
    <cfRule type="cellIs" priority="2" dxfId="0" operator="equal" stopIfTrue="1">
      <formula>""</formula>
    </cfRule>
  </conditionalFormatting>
  <conditionalFormatting sqref="G141:G144">
    <cfRule type="cellIs" priority="1" dxfId="0" operator="equal" stopIfTrue="1">
      <formula>""</formula>
    </cfRule>
  </conditionalFormatting>
  <printOptions horizontalCentered="1"/>
  <pageMargins left="0.5118110236220472" right="0.31496062992125984" top="0.3937007874015748" bottom="1.0236220472440944" header="0.5118110236220472" footer="0.5511811023622047"/>
  <pageSetup fitToHeight="20" horizontalDpi="600" verticalDpi="600" orientation="portrait" paperSize="9" scale="74" r:id="rId4"/>
  <headerFooter alignWithMargins="0">
    <oddHeader>&amp;R&amp;"Arial,Negrito"&amp;6Página &amp;P de &amp;N.</oddHeader>
    <oddFooter>&amp;C
____________________________________
Assinatura e Carimbo</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Plan2"/>
  <dimension ref="A1:M32"/>
  <sheetViews>
    <sheetView zoomScalePageLayoutView="0" workbookViewId="0" topLeftCell="A1">
      <selection activeCell="B4" sqref="B4"/>
    </sheetView>
  </sheetViews>
  <sheetFormatPr defaultColWidth="9.140625" defaultRowHeight="12.75"/>
  <cols>
    <col min="1" max="1" width="14.140625" style="0" customWidth="1"/>
    <col min="2" max="2" width="56.28125" style="0" customWidth="1"/>
    <col min="3" max="5" width="36.421875" style="0" customWidth="1"/>
    <col min="6" max="13" width="14.57421875" style="0" customWidth="1"/>
    <col min="14" max="15" width="9.28125" style="0" customWidth="1"/>
  </cols>
  <sheetData>
    <row r="1" spans="1:7" ht="12.75">
      <c r="A1" s="20" t="s">
        <v>9</v>
      </c>
      <c r="B1" s="13" t="s">
        <v>305</v>
      </c>
      <c r="E1" s="6"/>
      <c r="F1" s="6"/>
      <c r="G1" s="6"/>
    </row>
    <row r="2" spans="1:7" ht="12.75">
      <c r="A2" s="20" t="s">
        <v>10</v>
      </c>
      <c r="B2" s="7" t="s">
        <v>301</v>
      </c>
      <c r="E2" s="6"/>
      <c r="F2" s="6"/>
      <c r="G2" s="6"/>
    </row>
    <row r="3" spans="1:7" ht="12.75">
      <c r="A3" s="20" t="s">
        <v>11</v>
      </c>
      <c r="B3" s="7" t="s">
        <v>302</v>
      </c>
      <c r="C3" s="7"/>
      <c r="E3" s="6"/>
      <c r="F3" s="6"/>
      <c r="G3" s="6"/>
    </row>
    <row r="4" spans="1:7" ht="12.75">
      <c r="A4" s="20" t="s">
        <v>12</v>
      </c>
      <c r="B4" s="13" t="s">
        <v>310</v>
      </c>
      <c r="C4" s="7"/>
      <c r="E4" s="6"/>
      <c r="F4" s="6"/>
      <c r="G4" s="6"/>
    </row>
    <row r="5" spans="1:7" ht="12.75">
      <c r="A5" s="20" t="s">
        <v>13</v>
      </c>
      <c r="B5" s="13" t="s">
        <v>306</v>
      </c>
      <c r="C5" s="7"/>
      <c r="E5" s="6"/>
      <c r="F5" s="6"/>
      <c r="G5" s="6"/>
    </row>
    <row r="6" spans="1:7" ht="12.75">
      <c r="A6" s="20" t="s">
        <v>19</v>
      </c>
      <c r="B6" s="16" t="s">
        <v>307</v>
      </c>
      <c r="C6" s="7"/>
      <c r="E6" s="6"/>
      <c r="F6" s="6"/>
      <c r="G6" s="6"/>
    </row>
    <row r="7" spans="1:7" ht="12.75">
      <c r="A7" s="20" t="s">
        <v>14</v>
      </c>
      <c r="B7" s="7" t="s">
        <v>30</v>
      </c>
      <c r="C7" s="7"/>
      <c r="E7" s="6"/>
      <c r="F7" s="6"/>
      <c r="G7" s="6"/>
    </row>
    <row r="8" spans="1:7" ht="12.75">
      <c r="A8" s="29" t="s">
        <v>23</v>
      </c>
      <c r="B8" s="33">
        <v>289595.26689999993</v>
      </c>
      <c r="C8" s="89"/>
      <c r="D8" s="88"/>
      <c r="E8" s="6"/>
      <c r="F8" s="6"/>
      <c r="G8" s="6"/>
    </row>
    <row r="9" spans="1:7" ht="12.75">
      <c r="A9" s="21" t="s">
        <v>0</v>
      </c>
      <c r="E9" s="6"/>
      <c r="F9" s="6"/>
      <c r="G9" s="6"/>
    </row>
    <row r="10" spans="1:7" ht="12.75">
      <c r="A10" s="22" t="s">
        <v>2</v>
      </c>
      <c r="E10" s="6"/>
      <c r="F10" s="6"/>
      <c r="G10" s="6"/>
    </row>
    <row r="11" spans="1:7" ht="12.75">
      <c r="A11" s="23" t="s">
        <v>8</v>
      </c>
      <c r="E11" s="6"/>
      <c r="F11" s="6"/>
      <c r="G11" s="6"/>
    </row>
    <row r="12" spans="1:7" ht="12.75">
      <c r="A12" s="22" t="s">
        <v>20</v>
      </c>
      <c r="E12" s="6"/>
      <c r="F12" s="6"/>
      <c r="G12" s="6"/>
    </row>
    <row r="13" spans="1:7" ht="12.75">
      <c r="A13" s="22" t="s">
        <v>24</v>
      </c>
      <c r="E13" s="6"/>
      <c r="F13" s="6"/>
      <c r="G13" s="6"/>
    </row>
    <row r="14" spans="1:7" ht="12.75">
      <c r="A14" s="22" t="s">
        <v>33</v>
      </c>
      <c r="E14" s="6"/>
      <c r="F14" s="6"/>
      <c r="G14" s="6"/>
    </row>
    <row r="15" spans="1:7" ht="12.75">
      <c r="A15" s="22" t="s">
        <v>34</v>
      </c>
      <c r="E15" s="6"/>
      <c r="F15" s="6"/>
      <c r="G15" s="6"/>
    </row>
    <row r="16" spans="1:7" ht="12.75">
      <c r="A16" s="81" t="s">
        <v>35</v>
      </c>
      <c r="B16" s="28"/>
      <c r="E16" s="28"/>
      <c r="F16" s="6"/>
      <c r="G16" s="6"/>
    </row>
    <row r="17" spans="1:13" s="27" customFormat="1" ht="12.75">
      <c r="A17" s="26" t="s">
        <v>21</v>
      </c>
      <c r="B17" s="78" t="s">
        <v>303</v>
      </c>
      <c r="C17" s="28"/>
      <c r="D17" s="28"/>
      <c r="E17" s="28"/>
      <c r="F17" s="28"/>
      <c r="G17" s="28"/>
      <c r="H17" s="28"/>
      <c r="I17" s="28"/>
      <c r="J17" s="28"/>
      <c r="K17" s="28"/>
      <c r="L17" s="28"/>
      <c r="M17" s="28"/>
    </row>
    <row r="18" spans="1:13" s="27" customFormat="1" ht="12.75">
      <c r="A18" s="26" t="s">
        <v>22</v>
      </c>
      <c r="B18" s="78" t="s">
        <v>308</v>
      </c>
      <c r="C18" s="28"/>
      <c r="D18" s="28"/>
      <c r="E18" s="28"/>
      <c r="F18" s="28"/>
      <c r="G18" s="28"/>
      <c r="H18" s="28"/>
      <c r="I18" s="28"/>
      <c r="J18" s="28"/>
      <c r="K18" s="28"/>
      <c r="L18" s="28"/>
      <c r="M18" s="28"/>
    </row>
    <row r="19" spans="1:7" ht="12.75">
      <c r="A19" s="82"/>
      <c r="B19" s="28"/>
      <c r="E19" s="6"/>
      <c r="F19" s="6"/>
      <c r="G19" s="6"/>
    </row>
    <row r="20" spans="2:7" ht="12.75">
      <c r="B20" s="28"/>
      <c r="E20" s="6"/>
      <c r="F20" s="6"/>
      <c r="G20" s="6"/>
    </row>
    <row r="21" spans="5:7" ht="12.75">
      <c r="E21" s="6"/>
      <c r="F21" s="6"/>
      <c r="G21" s="6"/>
    </row>
    <row r="22" spans="5:7" ht="12.75">
      <c r="E22" s="6"/>
      <c r="F22" s="6"/>
      <c r="G22" s="6"/>
    </row>
    <row r="23" spans="1:7" ht="63.75">
      <c r="A23" s="24" t="s">
        <v>15</v>
      </c>
      <c r="B23" s="25" t="s">
        <v>31</v>
      </c>
      <c r="E23" s="6"/>
      <c r="F23" s="6"/>
      <c r="G23" s="6"/>
    </row>
    <row r="24" spans="1:7" ht="63.75">
      <c r="A24" s="24" t="s">
        <v>16</v>
      </c>
      <c r="B24" s="79" t="s">
        <v>304</v>
      </c>
      <c r="E24" s="6"/>
      <c r="F24" s="6"/>
      <c r="G24" s="6"/>
    </row>
    <row r="25" spans="1:7" ht="38.25">
      <c r="A25" s="24" t="s">
        <v>17</v>
      </c>
      <c r="B25" s="25" t="s">
        <v>309</v>
      </c>
      <c r="E25" s="6"/>
      <c r="F25" s="6"/>
      <c r="G25" s="6"/>
    </row>
    <row r="26" spans="1:7" ht="25.5">
      <c r="A26" s="24" t="s">
        <v>18</v>
      </c>
      <c r="B26" s="25" t="s">
        <v>28</v>
      </c>
      <c r="E26" s="6"/>
      <c r="F26" s="6"/>
      <c r="G26" s="6"/>
    </row>
    <row r="27" spans="1:2" ht="25.5">
      <c r="A27" s="83" t="s">
        <v>36</v>
      </c>
      <c r="B27" s="80" t="s">
        <v>38</v>
      </c>
    </row>
    <row r="29" ht="12.75">
      <c r="C29" s="12"/>
    </row>
    <row r="30" ht="12.75">
      <c r="C30" s="12"/>
    </row>
    <row r="31" ht="12.75">
      <c r="C31" s="12"/>
    </row>
    <row r="32" ht="12.75">
      <c r="C32" s="12"/>
    </row>
  </sheetData>
  <sheetProtection/>
  <printOptions/>
  <pageMargins left="0.787401575" right="0.787401575" top="0.984251969" bottom="0.984251969" header="0.492125985" footer="0.49212598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Licitacao</dc:creator>
  <cp:keywords/>
  <dc:description>Versão: 2.0 - Incluída a planilha 'dados'.</dc:description>
  <cp:lastModifiedBy>PMS</cp:lastModifiedBy>
  <cp:lastPrinted>2023-02-14T19:08:00Z</cp:lastPrinted>
  <dcterms:created xsi:type="dcterms:W3CDTF">2006-04-18T17:38:46Z</dcterms:created>
  <dcterms:modified xsi:type="dcterms:W3CDTF">2023-02-14T19:08:13Z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