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Itens'!$A$11:$H$75</definedName>
    <definedName name="_xlfn.BAHTTEXT" hidden="1">#NAME?</definedName>
    <definedName name="_xlfn.SINGLE" hidden="1">#NAME?</definedName>
    <definedName name="_xlnm.Print_Titles" localSheetId="0">'Quadro de Preços - Itens'!$1:$12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2"/>
          </rPr>
          <t>Instruções:</t>
        </r>
        <r>
          <rPr>
            <sz val="8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>
      <text>
        <r>
          <rPr>
            <b/>
            <sz val="8"/>
            <rFont val="Tahoma"/>
            <family val="2"/>
          </rPr>
          <t>Configuração da Página:</t>
        </r>
        <r>
          <rPr>
            <sz val="8"/>
            <rFont val="Tahoma"/>
            <family val="2"/>
          </rPr>
          <t xml:space="preserve">
Esta página está configurada para papel A4. Os cabeçalhos se repetirão automaticamente.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<sst xmlns="http://schemas.openxmlformats.org/spreadsheetml/2006/main" count="213" uniqueCount="172">
  <si>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</si>
  <si>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</si>
  <si>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</si>
  <si>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</si>
  <si>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</si>
  <si>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</si>
  <si>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</si>
  <si>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</si>
  <si>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</si>
  <si>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</si>
  <si>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</si>
  <si>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</si>
  <si>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</si>
  <si>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</si>
  <si>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</si>
  <si>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</si>
  <si>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</si>
  <si>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</si>
  <si>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</si>
  <si>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</si>
  <si>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</si>
  <si>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</si>
  <si>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</si>
  <si>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</si>
  <si>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</si>
  <si>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</si>
  <si>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</si>
  <si>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</si>
  <si>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</si>
  <si>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</si>
  <si>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MENOR PREÇO POR REGIME GLOBAL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</si>
  <si>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</si>
  <si>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VALOR ESTIMADO:</t>
  </si>
  <si>
    <t>Representante:</t>
  </si>
  <si>
    <t>CPF:</t>
  </si>
  <si>
    <t>Enquadramento:</t>
  </si>
  <si>
    <t>Prazo:</t>
  </si>
  <si>
    <t>ANEXO I - QUADRO DE PROPOSTAS</t>
  </si>
  <si>
    <t>02.020.0002-A</t>
  </si>
  <si>
    <t>18.016.0105-A</t>
  </si>
  <si>
    <t>17.017.0300-B</t>
  </si>
  <si>
    <t>Código SINAPI</t>
  </si>
  <si>
    <t>Secretaria Municipal de Obras</t>
  </si>
  <si>
    <t>Homologação: __/__/2023</t>
  </si>
  <si>
    <t>Previsão Publicação: __/__/2023</t>
  </si>
  <si>
    <t>1.1</t>
  </si>
  <si>
    <t>PLACA DE IDENTIFICACAO DE OBRA PUBLICA, TIPO BANNER / PLOTTER, CONSTITUIDA POR LONA E IMPRESSAO DIGITAL, INCLUSIVE SUPORTES DE MADEIRA. FORNECIMENTO E COLOCACAO</t>
  </si>
  <si>
    <t>m²</t>
  </si>
  <si>
    <t>Canteiro de Obras e Serviços Preliminares</t>
  </si>
  <si>
    <t>Demolições</t>
  </si>
  <si>
    <t>2.1</t>
  </si>
  <si>
    <t>05.001.0015-A</t>
  </si>
  <si>
    <t>DEMOLICAO DE PISO DE LADRILHO COM RESPECTIVA CAMADA DE ARGAM ASSA DE ASSENTAMENTO,INCLUSIVE EMPILHAMENTO LATERAL DENTRO D O CANTEIRO DE SERVICO</t>
  </si>
  <si>
    <t>2.2</t>
  </si>
  <si>
    <t>05.001.0025-A</t>
  </si>
  <si>
    <t>DEMOLICAO MANUAL DE ALVENARIA DE BLOCOS DE CONCRETO,INCLUSIV E EMPILHAMENTO LATERAL DENTRO DO CANTEIRO DE SERVICO</t>
  </si>
  <si>
    <t>m³</t>
  </si>
  <si>
    <t>Transporte</t>
  </si>
  <si>
    <t>3.1</t>
  </si>
  <si>
    <t>04.005.0124-A</t>
  </si>
  <si>
    <t>TRANSPORTE DE CARGA DE QUALQUER NATUREZA, EXCLUSIVE AS DESPESAS DE CARGA E DESCARGA, TANTO DE ESPERA DO CAMINHAO COMO DO SERVENTE OU EQUIPAMENTO AUXILIAR, A VELOCIDADE MEDIA DE 25KM/H, EM CAMINHAO BASCULANTE A OLEO DIESEL,COM CAPACIDADE UTIL DE 8T</t>
  </si>
  <si>
    <t>t x km</t>
  </si>
  <si>
    <t>3.2</t>
  </si>
  <si>
    <t>04.006.0008-B</t>
  </si>
  <si>
    <t>CARGA MANUAL E DESCARGA MECANICA DE MATERIAL A GRANEL (AGREGADOS, PEDRA-DE-MAO, PARALELOS, TERRA E ESCOMBROS), COMPREENDENDO OS TEMPOS PARA CARGA, DESCARGA E MANOBRAS DO CAMINHAO BASCULANTE A OLEO DIESEL, COM CAPACIDADE UTIL DE 8T, EMPREGANDO 2 SERVENTES NA CARGA</t>
  </si>
  <si>
    <t>t</t>
  </si>
  <si>
    <t>Estrutura</t>
  </si>
  <si>
    <t>4.1</t>
  </si>
  <si>
    <t>11.013.0135-A</t>
  </si>
  <si>
    <t>CONCRETO ARMADO,FCK=25MPA,INCLUINDO MATERIAIS PARA 1,00M3 DE CONCRETO(IMPORTADO DE USINA)ADENSADO E COLOCADO,12,00M2 DE AREA MOLDADA,FORMAS CONFORME O ITEM 11.004.0022,60KG DE ACO CA-50,INCLUSIVE MAO-DE-OBRA PARA CORTE,DOBRAGEM,MONTAGEM E COLOCACAO N</t>
  </si>
  <si>
    <t>Instalações Hidráulicas</t>
  </si>
  <si>
    <t>5.1</t>
  </si>
  <si>
    <t>18.009.0058-A</t>
  </si>
  <si>
    <t>TORNEIRA PARA PIA OU TANQUE,1158 OU SIMILAR DE 1/2"X18CM APR OXIMADAMENTE,EM METAL CROMADO.FORNECIMENTO</t>
  </si>
  <si>
    <t>Un.</t>
  </si>
  <si>
    <t>5.2</t>
  </si>
  <si>
    <t>15.003.0377-A</t>
  </si>
  <si>
    <t>RETIRADA E REASSENTAMENTO DE TORNEIRA,INCLUSIVE MATERIAIS NE CESSARIOS</t>
  </si>
  <si>
    <t>5.3</t>
  </si>
  <si>
    <t>18.005.0018-A</t>
  </si>
  <si>
    <t>ASSENTO SANITARIO PLASTICO,TIPO POPULAR.FORNECIMENTO E COLOC ACAO</t>
  </si>
  <si>
    <t>5.4</t>
  </si>
  <si>
    <t>BARRA DE APOIO EM ACO INOXIDAVEL AISI 304,TUBO DE 1.1/4",INC LUSIVE FIXACAO COM PARAFUSOS INOXIDAVEIS E BUCHAS PLASTICAS, COM 50CM,PARA PESSOAS COM NECESSIDADES ESPECIFICAS.FORNECIME NTO E COLOCACAO</t>
  </si>
  <si>
    <t>Instalações Elétricas</t>
  </si>
  <si>
    <t>6.1</t>
  </si>
  <si>
    <t>INTERRUPTOR SIMPLES (3 MÓDULOS), 10A/250V, INCLUINDO SUPORTE E PLACA - FORNECIMENTO E INSTALAÇÃO. AF_12/2015</t>
  </si>
  <si>
    <t>6.2</t>
  </si>
  <si>
    <t>INTERRUPTOR SIMPLES (1 MÓDULO), 10A/250V, INCLUINDO SUPORTE E PLACA - FORNECIMENTO E INSTALAÇÃO. AF_12/2015</t>
  </si>
  <si>
    <t>6.3</t>
  </si>
  <si>
    <t>15.015.0311-A</t>
  </si>
  <si>
    <t>INSTALACAO DE UM CONJUNTO DE 4 TOMADAS,APARENTE,EQUIVALENTE A 5 VARAS DE ELETRODUTO DE PVC RIGIDO DE 3/4",45,00M DE FIO 2,5MM2,CAIXAS,CONEXOES E TOMADAS DE SOBREPOR 2P+T,10A</t>
  </si>
  <si>
    <t>6.4</t>
  </si>
  <si>
    <t>15.015.0036-A</t>
  </si>
  <si>
    <t>INSTALACAO DE UM CONJUNTO DE 2 PONTOS DE LUZ,APARENTE,EQUIVA LENTE A 5 VARAS DE ELETRODUTO DE PVC RIGIDO DE 3/4",33,00M D E FIO 2,5MM2,CAIXAS,CONEXOES,LUVAS,CURVA E INTERRUPTOR DE SO BREPOR</t>
  </si>
  <si>
    <t>6.5</t>
  </si>
  <si>
    <t>18.027.0470-A</t>
  </si>
  <si>
    <t>LUMINARIA DE SOBREPOR, FIXADA EM LAJE OU FORRO, TIPO CALHA, CHANFRADA OU PRISMATICA, COMPLETA, COM LAMPADA LED TUBULAR DE 1 X 9W. FORNECIMENTO E COLOCACAO</t>
  </si>
  <si>
    <t>6.6</t>
  </si>
  <si>
    <t>INTERRUPTOR SIMPLES (1 MÓDULO) COM 1 TOMADA DE EMBUTIR 2P+T 10 A,  INCLUINDO SUPORTE E PLACA - FORNECIMENTO E INSTALAÇÃO. AF_12/2015</t>
  </si>
  <si>
    <t>6.7</t>
  </si>
  <si>
    <t>TOMADA ALTA DE EMBUTIR (1 MÓDULO), 2P+T 10 A, INCLUINDO SUPORTE E PLACA - FORNECIMENTO E INSTALAÇÃO. AF_12/2015</t>
  </si>
  <si>
    <t>6.8</t>
  </si>
  <si>
    <t>REMOÇÃO DE INTERRUPTORES/TOMADAS ELÉTRICAS, DE FORMA MANUAL, SEM REAPROVEITAMENTO. AF_12/2017</t>
  </si>
  <si>
    <t>Pisos e Revestimentos</t>
  </si>
  <si>
    <t>7.1</t>
  </si>
  <si>
    <t>13.330.0076-A</t>
  </si>
  <si>
    <t>REVESTIMENTO DE PISO COM LADRILHO CERAMICO,ANTIDERRAPANTE,ME DIDAS EM TORNO DE 45X45CM,SUJEITO A TRAFEGO INTENSO,RESISTEN CIA A ABRASAO P.E.I.-IV,ASSENTES EM SUPERFICIE EM OSSO,COM A RGAMASSA COLANTE E REJUNTAMENTO PRONTO</t>
  </si>
  <si>
    <t>7.2</t>
  </si>
  <si>
    <t>13.330.0100-A</t>
  </si>
  <si>
    <t>RODAPE COM LADRILHO CERAMICO,COM 7,5 A 10CM DE ALTURA,ASSENT E CONFORME ITEM 13.025.0016</t>
  </si>
  <si>
    <t>m</t>
  </si>
  <si>
    <t>7.3</t>
  </si>
  <si>
    <t>13.368.0012-A</t>
  </si>
  <si>
    <t>REVESTIMENTO DE BANCADAS OU ILHARGAS,COM GRANITO VERMELHO BR ASILIA,EM PLACA DE 2CM DE ESPESSURA,ACABAMENTO POLIDO,ASSENT E COM NATA DE CIMENTO SOBRE ARGAMASSA DE CIMENTO E AREIA,NO TRACO 1:3</t>
  </si>
  <si>
    <t>7.4</t>
  </si>
  <si>
    <t>13.301.0117-A</t>
  </si>
  <si>
    <t>CONTRAPISO,BASE OU CAMADA REGULARIZADORA EXECUTADA COM ARGAM ASSA DE CIMENTO E AREIA,NO TRACO 1:4,NA ESPESSURA DE 1CM</t>
  </si>
  <si>
    <t>Esquadrias</t>
  </si>
  <si>
    <t>8.1</t>
  </si>
  <si>
    <t>17.020.0010-A</t>
  </si>
  <si>
    <t>ENVERNIZAMENTO DE MADEIRA COM VERNIZ TIPO COPAL BRILHANTE PA RA INTERIOR,INCLUSIVE LIXAMENTO,UMA DEMAO DE VERNIZ IMUNIZAN TE E IMPERMEABILIZANTE INCOLOR,ANILINA E UMA DEMAO DE ACABAM ENTO</t>
  </si>
  <si>
    <t>8.2</t>
  </si>
  <si>
    <t>14.006.0019-A</t>
  </si>
  <si>
    <t>PORTA DE MADEIRA DE LEI EM COMPENSADO,DE 70X210X3,5CM,FOLHEA DA NAS 2 FACES,EXCLUSIVE FERRAGENS,ADUELA E ALIZARES.FORNECI MENTO E COLOCACAO</t>
  </si>
  <si>
    <t>8.3</t>
  </si>
  <si>
    <t>14.007.0057-A</t>
  </si>
  <si>
    <t>FERRAGENS P/PORTA MADEIRA,1 FOLHA DE ABRIR,INTERNA,CONSTANDO DE FORNEC.S/COLOC.,DE:-FECHADURA SIMPLES,RETANGULAR ACABAM. CROMADO ACETINADO;-MACANETA TIPO ALAVANCA,ACABAMENTO CROMADO ACETINADO;-ROSETA CIRCULAR EM LATAO LAMINADO ACABAMENTO CRO MADO ACE</t>
  </si>
  <si>
    <t>8.4</t>
  </si>
  <si>
    <t>05.001.0134-A</t>
  </si>
  <si>
    <t>ARRANCAMENTO DE PORTAS,JANELAS E CAIXILHOS DE AR CONDICIONAD O OU OUTROS</t>
  </si>
  <si>
    <t>8.5</t>
  </si>
  <si>
    <t>14.003.0070-A</t>
  </si>
  <si>
    <t>8.6</t>
  </si>
  <si>
    <t>14.004.0048-A</t>
  </si>
  <si>
    <t>VIDRO JATEADO COM 4MM DE ESPESSURA.FORNECIMENTO E COLOCACAO</t>
  </si>
  <si>
    <t>8.7</t>
  </si>
  <si>
    <t>PORTA DE ALUMÍNIO DE ABRIR COM LAMBRI, COM GUARNIÇÃO, FIXAÇÃO COM PARAFUSOS - FORNECIMENTO E INSTALAÇÃO. AF_12/2019</t>
  </si>
  <si>
    <t>8.8</t>
  </si>
  <si>
    <t>14.006.0021-A</t>
  </si>
  <si>
    <t>PORTA DE MADEIRA DE LEI EM COMPENSADO,DE 80X210X3,5CM,FOLHEA DANAS 2 FACES,EXCLUSIVE FERRAGENS,ADUELA E ALIZARES.FORNECIM ENTO E COLOCACAO</t>
  </si>
  <si>
    <t>8.9</t>
  </si>
  <si>
    <t>14.003.0026-A</t>
  </si>
  <si>
    <t>JANELA DE ALUMINIO ANODIZADO  EM BRONZE OU PRETO DE CORRER, COM DUAS FOLHAS DE CORRER,EM PERFIS SERIE 28.FORNECIMENTO E COLOCACAO</t>
  </si>
  <si>
    <t>8.10</t>
  </si>
  <si>
    <t>14.004.0025-0</t>
  </si>
  <si>
    <t>VIDRO PLANO TRANSPARENTE,COMUM,DE 6MM DE ESPESSURA.FORNECIME NTO E COLOCACAO</t>
  </si>
  <si>
    <t>Pintura</t>
  </si>
  <si>
    <t>9.1</t>
  </si>
  <si>
    <t>PINTURA INTERNA OU EXTERNA SOBRE FERRO COM TINTA A OLEO BRIL HANTE,INCLUSIVE LIXAMENTO,LIMPEZA,UMA DEMAO DE TINTA ANTIOXI DO E DUAS DEMAOS DE ACABAMENTO</t>
  </si>
  <si>
    <t>9.2</t>
  </si>
  <si>
    <t>17.018.0253-A</t>
  </si>
  <si>
    <t>PINTURA COM TINTA LATEX SEMIBRILHANTE OU FOSCA,CLASSIFICACAO PREMIUM OU STANDARD,CONFORME ABNT NBR 15079,PARA INTERIOR O U EXTERIOR,SISTEMA TINTOMETRICO,INCLUSIVE LIXAMENTO,UMA DEMA O DE SELADOR ACRILICO,UMA DEMAO DE MASSA ACRILICA E DUAS DEM AOS DE</t>
  </si>
  <si>
    <t>9.3</t>
  </si>
  <si>
    <t>17.018.0082-A</t>
  </si>
  <si>
    <t>REPINTURA COM TINTA LATEX ACETINADA,CLASSIFICACAO PREMIUM OU STANDARD,CONFORME ABNT NBR 15079,PARA EXTERIOR,SOBRE SUPERF ICIE EM BOM ESTADO E NA COR EXISTENTE,INCLUSIVE LIMPEZA,LIXA MENTO COM LIXA FINA,UMA DEMAO DE FUNDO PREPARADOR E UMA DE A CABAMEN</t>
  </si>
  <si>
    <t>9.4</t>
  </si>
  <si>
    <t>APLICAÇÃO MANUAL DE PINTURA COM TINTA LÁTEX ACRÍLICA EM PAREDES, DUAS DEMÃOS. AF_06/2014</t>
  </si>
  <si>
    <t>BDI DE 25%</t>
  </si>
  <si>
    <t>Total&gt;&gt;</t>
  </si>
  <si>
    <t>TOMADA DE PREÇOS Nº 003/2023</t>
  </si>
  <si>
    <t>PROCESSO ADMINISTRATIVO Nº 2195/2022 de 20/07/2022</t>
  </si>
  <si>
    <t>REFORMA DE BANHEIRO E QUIOSQUES DA PRAÇA MONS. INVO SANTE DONIN</t>
  </si>
  <si>
    <t>Nº 1601.1545100151.019-4490.51.00-17050000</t>
  </si>
  <si>
    <t>A prestação dos serviços do objeto desta licitação deverá iniciar após assinatura de pertinente contrato, a partir da data de emissão da Ordem de Serviço para o período estimado de 02 (dois) meses, conforme cronograma estabelecido em conjunto com o engenheiro da Prefeitura Municipal de Sumidouro;</t>
  </si>
  <si>
    <t>O pagamento do objeto de que trata a TOMADA DE PREÇOS 003/2023, será efetuado pela Tesouraria da Prefeitura Municipal de Sumidouro;</t>
  </si>
  <si>
    <t>Prazo do Contrato: 12 (doze) meses a contar de sua assinatura.</t>
  </si>
  <si>
    <t>91953</t>
  </si>
  <si>
    <t>97660</t>
  </si>
  <si>
    <t>JANELA BASCULANTE DE ALUMINIO ANODIZADO AO NATURAL,COM 1 ORD EM E BASCULA INFERIOR FIXA,EM PERFIS SERIE 28.FORNECIMENTO E COLOCACAO</t>
  </si>
  <si>
    <t>91338</t>
  </si>
  <si>
    <t>88489</t>
  </si>
  <si>
    <t>Abertura das Propostas: 05/06/2023 às 10:00hs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</si>
</sst>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&quot;R$ &quot;#,##0.00"/>
    <numFmt numFmtId="170" formatCode="00"/>
    <numFmt numFmtId="171" formatCode="#,##0.00#"/>
    <numFmt numFmtId="172" formatCode="0.00#"/>
    <numFmt numFmtId="173" formatCode="_(&quot;R$ &quot;* #,##0.00_);_(&quot;R$ &quot;* \(#,##0.00\);_(&quot;R$ &quot;* \-??_);_(@_)"/>
    <numFmt numFmtId="174" formatCode="_-* #,##0.00_-;\-* #,##0.00_-;_-* \-??_-;_-@_-"/>
    <numFmt numFmtId="175" formatCode="_(* #,##0.00_);_(* \(#,##0.00\);_(* \-??_);_(@_)"/>
    <numFmt numFmtId="176" formatCode="_-&quot;R$ &quot;* #,##0.00_-;&quot;-R$ &quot;* #,##0.00_-;_-&quot;R$ &quot;* \-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##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0" fillId="3" borderId="0" applyNumberFormat="0" applyBorder="0" applyAlignment="0" applyProtection="0"/>
    <xf numFmtId="0" fontId="46" fillId="4" borderId="0" applyNumberFormat="0" applyBorder="0" applyAlignment="0" applyProtection="0"/>
    <xf numFmtId="0" fontId="20" fillId="5" borderId="0" applyNumberFormat="0" applyBorder="0" applyAlignment="0" applyProtection="0"/>
    <xf numFmtId="0" fontId="46" fillId="6" borderId="0" applyNumberFormat="0" applyBorder="0" applyAlignment="0" applyProtection="0"/>
    <xf numFmtId="0" fontId="20" fillId="7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46" fillId="10" borderId="0" applyNumberFormat="0" applyBorder="0" applyAlignment="0" applyProtection="0"/>
    <xf numFmtId="0" fontId="20" fillId="7" borderId="0" applyNumberFormat="0" applyBorder="0" applyAlignment="0" applyProtection="0"/>
    <xf numFmtId="0" fontId="46" fillId="11" borderId="0" applyNumberFormat="0" applyBorder="0" applyAlignment="0" applyProtection="0"/>
    <xf numFmtId="0" fontId="20" fillId="9" borderId="0" applyNumberFormat="0" applyBorder="0" applyAlignment="0" applyProtection="0"/>
    <xf numFmtId="0" fontId="46" fillId="12" borderId="0" applyNumberFormat="0" applyBorder="0" applyAlignment="0" applyProtection="0"/>
    <xf numFmtId="0" fontId="20" fillId="3" borderId="0" applyNumberFormat="0" applyBorder="0" applyAlignment="0" applyProtection="0"/>
    <xf numFmtId="0" fontId="46" fillId="13" borderId="0" applyNumberFormat="0" applyBorder="0" applyAlignment="0" applyProtection="0"/>
    <xf numFmtId="0" fontId="20" fillId="5" borderId="0" applyNumberFormat="0" applyBorder="0" applyAlignment="0" applyProtection="0"/>
    <xf numFmtId="0" fontId="46" fillId="14" borderId="0" applyNumberFormat="0" applyBorder="0" applyAlignment="0" applyProtection="0"/>
    <xf numFmtId="0" fontId="20" fillId="7" borderId="0" applyNumberFormat="0" applyBorder="0" applyAlignment="0" applyProtection="0"/>
    <xf numFmtId="0" fontId="46" fillId="15" borderId="0" applyNumberFormat="0" applyBorder="0" applyAlignment="0" applyProtection="0"/>
    <xf numFmtId="0" fontId="20" fillId="16" borderId="0" applyNumberFormat="0" applyBorder="0" applyAlignment="0" applyProtection="0"/>
    <xf numFmtId="0" fontId="46" fillId="17" borderId="0" applyNumberFormat="0" applyBorder="0" applyAlignment="0" applyProtection="0"/>
    <xf numFmtId="0" fontId="20" fillId="18" borderId="0" applyNumberFormat="0" applyBorder="0" applyAlignment="0" applyProtection="0"/>
    <xf numFmtId="0" fontId="46" fillId="19" borderId="0" applyNumberFormat="0" applyBorder="0" applyAlignment="0" applyProtection="0"/>
    <xf numFmtId="0" fontId="20" fillId="16" borderId="0" applyNumberFormat="0" applyBorder="0" applyAlignment="0" applyProtection="0"/>
    <xf numFmtId="0" fontId="47" fillId="20" borderId="0" applyNumberFormat="0" applyBorder="0" applyAlignment="0" applyProtection="0"/>
    <xf numFmtId="0" fontId="21" fillId="18" borderId="0" applyNumberFormat="0" applyBorder="0" applyAlignment="0" applyProtection="0"/>
    <xf numFmtId="0" fontId="47" fillId="21" borderId="0" applyNumberFormat="0" applyBorder="0" applyAlignment="0" applyProtection="0"/>
    <xf numFmtId="0" fontId="21" fillId="5" borderId="0" applyNumberFormat="0" applyBorder="0" applyAlignment="0" applyProtection="0"/>
    <xf numFmtId="0" fontId="47" fillId="14" borderId="0" applyNumberFormat="0" applyBorder="0" applyAlignment="0" applyProtection="0"/>
    <xf numFmtId="0" fontId="21" fillId="22" borderId="0" applyNumberFormat="0" applyBorder="0" applyAlignment="0" applyProtection="0"/>
    <xf numFmtId="0" fontId="47" fillId="23" borderId="0" applyNumberFormat="0" applyBorder="0" applyAlignment="0" applyProtection="0"/>
    <xf numFmtId="0" fontId="21" fillId="16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7" borderId="0" applyNumberFormat="0" applyBorder="0" applyAlignment="0" applyProtection="0"/>
    <xf numFmtId="0" fontId="48" fillId="28" borderId="0" applyNumberFormat="0" applyBorder="0" applyAlignment="0" applyProtection="0"/>
    <xf numFmtId="0" fontId="22" fillId="3" borderId="0" applyNumberFormat="0" applyBorder="0" applyAlignment="0" applyProtection="0"/>
    <xf numFmtId="0" fontId="49" fillId="29" borderId="1" applyNumberFormat="0" applyAlignment="0" applyProtection="0"/>
    <xf numFmtId="0" fontId="23" fillId="30" borderId="2" applyNumberFormat="0" applyAlignment="0" applyProtection="0"/>
    <xf numFmtId="0" fontId="50" fillId="31" borderId="3" applyNumberFormat="0" applyAlignment="0" applyProtection="0"/>
    <xf numFmtId="0" fontId="24" fillId="32" borderId="4" applyNumberFormat="0" applyAlignment="0" applyProtection="0"/>
    <xf numFmtId="0" fontId="51" fillId="0" borderId="5" applyNumberFormat="0" applyFill="0" applyAlignment="0" applyProtection="0"/>
    <xf numFmtId="0" fontId="25" fillId="0" borderId="6" applyNumberFormat="0" applyFill="0" applyAlignment="0" applyProtection="0"/>
    <xf numFmtId="0" fontId="47" fillId="33" borderId="0" applyNumberFormat="0" applyBorder="0" applyAlignment="0" applyProtection="0"/>
    <xf numFmtId="0" fontId="21" fillId="25" borderId="0" applyNumberFormat="0" applyBorder="0" applyAlignment="0" applyProtection="0"/>
    <xf numFmtId="0" fontId="47" fillId="34" borderId="0" applyNumberFormat="0" applyBorder="0" applyAlignment="0" applyProtection="0"/>
    <xf numFmtId="0" fontId="21" fillId="35" borderId="0" applyNumberFormat="0" applyBorder="0" applyAlignment="0" applyProtection="0"/>
    <xf numFmtId="0" fontId="47" fillId="36" borderId="0" applyNumberFormat="0" applyBorder="0" applyAlignment="0" applyProtection="0"/>
    <xf numFmtId="0" fontId="21" fillId="32" borderId="0" applyNumberFormat="0" applyBorder="0" applyAlignment="0" applyProtection="0"/>
    <xf numFmtId="0" fontId="47" fillId="37" borderId="0" applyNumberFormat="0" applyBorder="0" applyAlignment="0" applyProtection="0"/>
    <xf numFmtId="0" fontId="21" fillId="38" borderId="0" applyNumberFormat="0" applyBorder="0" applyAlignment="0" applyProtection="0"/>
    <xf numFmtId="0" fontId="47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1" borderId="0" applyNumberFormat="0" applyBorder="0" applyAlignment="0" applyProtection="0"/>
    <xf numFmtId="0" fontId="21" fillId="27" borderId="0" applyNumberFormat="0" applyBorder="0" applyAlignment="0" applyProtection="0"/>
    <xf numFmtId="0" fontId="52" fillId="42" borderId="1" applyNumberFormat="0" applyAlignment="0" applyProtection="0"/>
    <xf numFmtId="0" fontId="26" fillId="5" borderId="2" applyNumberFormat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54" fillId="4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45" borderId="0" applyNumberFormat="0" applyBorder="0" applyAlignment="0" applyProtection="0"/>
    <xf numFmtId="0" fontId="56" fillId="29" borderId="9" applyNumberFormat="0" applyAlignment="0" applyProtection="0"/>
    <xf numFmtId="0" fontId="27" fillId="30" borderId="10" applyNumberFormat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2" fillId="0" borderId="12" applyNumberFormat="0" applyFill="0" applyAlignment="0" applyProtection="0"/>
    <xf numFmtId="0" fontId="61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15" applyNumberFormat="0" applyFill="0" applyAlignment="0" applyProtection="0"/>
    <xf numFmtId="0" fontId="34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30" fillId="0" borderId="18" applyNumberFormat="0" applyFill="0" applyAlignment="0" applyProtection="0"/>
    <xf numFmtId="166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66" fontId="0" fillId="0" borderId="0" xfId="108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0" fillId="0" borderId="0" xfId="108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46" borderId="19" xfId="0" applyFill="1" applyBorder="1" applyAlignment="1">
      <alignment/>
    </xf>
    <xf numFmtId="0" fontId="0" fillId="47" borderId="19" xfId="0" applyFill="1" applyBorder="1" applyAlignment="1">
      <alignment vertical="center" wrapText="1"/>
    </xf>
    <xf numFmtId="0" fontId="0" fillId="47" borderId="19" xfId="0" applyFill="1" applyBorder="1" applyAlignment="1">
      <alignment/>
    </xf>
    <xf numFmtId="49" fontId="0" fillId="47" borderId="19" xfId="0" applyNumberFormat="1" applyFill="1" applyBorder="1" applyAlignment="1">
      <alignment/>
    </xf>
    <xf numFmtId="0" fontId="0" fillId="48" borderId="19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6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49" borderId="19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hidden="1"/>
    </xf>
    <xf numFmtId="170" fontId="13" fillId="0" borderId="0" xfId="0" applyNumberFormat="1" applyFont="1" applyBorder="1" applyAlignment="1" applyProtection="1">
      <alignment vertical="center" wrapText="1"/>
      <protection hidden="1"/>
    </xf>
    <xf numFmtId="0" fontId="10" fillId="50" borderId="20" xfId="0" applyFont="1" applyFill="1" applyBorder="1" applyAlignment="1" applyProtection="1">
      <alignment horizontal="center" vertical="center" wrapText="1"/>
      <protection hidden="1"/>
    </xf>
    <xf numFmtId="0" fontId="10" fillId="50" borderId="21" xfId="0" applyFont="1" applyFill="1" applyBorder="1" applyAlignment="1" applyProtection="1">
      <alignment horizontal="center" vertical="center" wrapText="1"/>
      <protection hidden="1"/>
    </xf>
    <xf numFmtId="0" fontId="10" fillId="50" borderId="2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1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76" applyFont="1" applyBorder="1" applyAlignment="1" applyProtection="1">
      <alignment horizontal="center" vertical="center" wrapText="1"/>
      <protection hidden="1"/>
    </xf>
    <xf numFmtId="170" fontId="15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71" fontId="16" fillId="0" borderId="24" xfId="0" applyNumberFormat="1" applyFont="1" applyBorder="1" applyAlignment="1">
      <alignment horizontal="center" vertical="center" wrapText="1"/>
    </xf>
    <xf numFmtId="170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50" borderId="27" xfId="0" applyFont="1" applyFill="1" applyBorder="1" applyAlignment="1" applyProtection="1">
      <alignment horizontal="center" vertical="center" wrapText="1"/>
      <protection hidden="1"/>
    </xf>
    <xf numFmtId="170" fontId="15" fillId="0" borderId="28" xfId="0" applyNumberFormat="1" applyFont="1" applyBorder="1" applyAlignment="1">
      <alignment horizontal="center" vertical="center" wrapText="1"/>
    </xf>
    <xf numFmtId="170" fontId="10" fillId="47" borderId="26" xfId="0" applyNumberFormat="1" applyFont="1" applyFill="1" applyBorder="1" applyAlignment="1">
      <alignment vertical="center"/>
    </xf>
    <xf numFmtId="170" fontId="15" fillId="0" borderId="26" xfId="0" applyNumberFormat="1" applyFont="1" applyBorder="1" applyAlignment="1">
      <alignment horizontal="center" vertical="center" wrapText="1"/>
    </xf>
    <xf numFmtId="170" fontId="10" fillId="47" borderId="25" xfId="0" applyNumberFormat="1" applyFont="1" applyFill="1" applyBorder="1" applyAlignment="1">
      <alignment horizontal="center" vertical="center"/>
    </xf>
    <xf numFmtId="170" fontId="10" fillId="47" borderId="26" xfId="0" applyNumberFormat="1" applyFont="1" applyFill="1" applyBorder="1" applyAlignment="1">
      <alignment horizontal="center" vertical="center"/>
    </xf>
    <xf numFmtId="4" fontId="10" fillId="0" borderId="29" xfId="108" applyNumberFormat="1" applyFont="1" applyFill="1" applyBorder="1" applyAlignment="1" applyProtection="1">
      <alignment horizontal="center" vertical="center" wrapText="1"/>
      <protection hidden="1"/>
    </xf>
    <xf numFmtId="169" fontId="18" fillId="0" borderId="0" xfId="76" applyNumberFormat="1" applyFont="1" applyBorder="1" applyAlignment="1" applyProtection="1">
      <alignment horizontal="left" vertical="center"/>
      <protection hidden="1"/>
    </xf>
    <xf numFmtId="170" fontId="15" fillId="0" borderId="30" xfId="0" applyNumberFormat="1" applyFont="1" applyBorder="1" applyAlignment="1">
      <alignment horizontal="center" vertical="center" wrapText="1"/>
    </xf>
    <xf numFmtId="170" fontId="15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3" fillId="47" borderId="32" xfId="108" applyNumberFormat="1" applyFont="1" applyFill="1" applyBorder="1" applyAlignment="1" applyProtection="1">
      <alignment horizontal="center" vertical="center" wrapText="1"/>
      <protection hidden="1"/>
    </xf>
    <xf numFmtId="4" fontId="10" fillId="47" borderId="33" xfId="0" applyNumberFormat="1" applyFont="1" applyFill="1" applyBorder="1" applyAlignment="1">
      <alignment vertical="center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2" fontId="10" fillId="47" borderId="26" xfId="0" applyNumberFormat="1" applyFont="1" applyFill="1" applyBorder="1" applyAlignment="1">
      <alignment vertical="center"/>
    </xf>
    <xf numFmtId="2" fontId="16" fillId="0" borderId="26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47" borderId="26" xfId="0" applyNumberFormat="1" applyFont="1" applyFill="1" applyBorder="1" applyAlignment="1">
      <alignment vertical="center"/>
    </xf>
    <xf numFmtId="4" fontId="17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5" fillId="51" borderId="35" xfId="0" applyFont="1" applyFill="1" applyBorder="1" applyAlignment="1">
      <alignment/>
    </xf>
    <xf numFmtId="0" fontId="31" fillId="0" borderId="0" xfId="0" applyFont="1" applyAlignment="1">
      <alignment/>
    </xf>
    <xf numFmtId="0" fontId="0" fillId="48" borderId="19" xfId="0" applyFont="1" applyFill="1" applyBorder="1" applyAlignment="1">
      <alignment vertical="center" wrapText="1"/>
    </xf>
    <xf numFmtId="170" fontId="18" fillId="47" borderId="26" xfId="0" applyNumberFormat="1" applyFont="1" applyFill="1" applyBorder="1" applyAlignment="1">
      <alignment horizontal="center" vertical="center"/>
    </xf>
    <xf numFmtId="171" fontId="14" fillId="0" borderId="24" xfId="0" applyNumberFormat="1" applyFont="1" applyBorder="1" applyAlignment="1" applyProtection="1">
      <alignment horizontal="center" vertical="center" wrapText="1"/>
      <protection locked="0"/>
    </xf>
    <xf numFmtId="171" fontId="17" fillId="0" borderId="31" xfId="0" applyNumberFormat="1" applyFont="1" applyBorder="1" applyAlignment="1" applyProtection="1">
      <alignment horizontal="center" vertical="center" wrapText="1"/>
      <protection locked="0"/>
    </xf>
    <xf numFmtId="170" fontId="10" fillId="47" borderId="26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168" fontId="0" fillId="0" borderId="0" xfId="76" applyFont="1" applyAlignment="1">
      <alignment/>
    </xf>
    <xf numFmtId="0" fontId="15" fillId="0" borderId="0" xfId="0" applyFont="1" applyAlignment="1">
      <alignment vertical="center" wrapText="1"/>
    </xf>
    <xf numFmtId="170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0" fontId="16" fillId="0" borderId="0" xfId="0" applyNumberFormat="1" applyFont="1" applyAlignment="1">
      <alignment horizontal="center" vertical="center" wrapText="1"/>
    </xf>
    <xf numFmtId="171" fontId="16" fillId="0" borderId="36" xfId="0" applyNumberFormat="1" applyFont="1" applyBorder="1" applyAlignment="1">
      <alignment horizontal="center" vertical="center" wrapText="1"/>
    </xf>
    <xf numFmtId="171" fontId="36" fillId="47" borderId="37" xfId="0" applyNumberFormat="1" applyFont="1" applyFill="1" applyBorder="1" applyAlignment="1">
      <alignment horizontal="center" vertical="center" wrapText="1"/>
    </xf>
    <xf numFmtId="4" fontId="5" fillId="47" borderId="38" xfId="108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71" fontId="16" fillId="0" borderId="0" xfId="0" applyNumberFormat="1" applyFont="1" applyAlignment="1">
      <alignment horizontal="center" vertical="center" wrapText="1"/>
    </xf>
    <xf numFmtId="171" fontId="36" fillId="47" borderId="39" xfId="0" applyNumberFormat="1" applyFont="1" applyFill="1" applyBorder="1" applyAlignment="1">
      <alignment horizontal="center" vertical="center" wrapText="1"/>
    </xf>
    <xf numFmtId="4" fontId="5" fillId="47" borderId="40" xfId="108" applyNumberFormat="1" applyFont="1" applyFill="1" applyBorder="1" applyAlignment="1" applyProtection="1">
      <alignment horizontal="right" vertical="center" wrapText="1"/>
      <protection hidden="1"/>
    </xf>
    <xf numFmtId="171" fontId="12" fillId="47" borderId="41" xfId="0" applyNumberFormat="1" applyFont="1" applyFill="1" applyBorder="1" applyAlignment="1" applyProtection="1">
      <alignment horizontal="left" vertical="center" wrapText="1"/>
      <protection hidden="1"/>
    </xf>
    <xf numFmtId="171" fontId="12" fillId="47" borderId="42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5" fontId="19" fillId="47" borderId="43" xfId="108" applyNumberFormat="1" applyFont="1" applyFill="1" applyBorder="1" applyAlignment="1" applyProtection="1">
      <alignment horizontal="left" vertical="center" wrapText="1"/>
      <protection hidden="1"/>
    </xf>
    <xf numFmtId="165" fontId="19" fillId="47" borderId="44" xfId="10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3" fontId="10" fillId="0" borderId="26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3" fontId="10" fillId="0" borderId="45" xfId="0" applyNumberFormat="1" applyFont="1" applyBorder="1" applyAlignment="1" applyProtection="1">
      <alignment horizontal="left"/>
      <protection locked="0"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Followed Hyperlink" xfId="75"/>
    <cellStyle name="Currency" xfId="76"/>
    <cellStyle name="Currency [0]" xfId="77"/>
    <cellStyle name="Moed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Porcentagem 2" xfId="86"/>
    <cellStyle name="Porcentagem 3" xfId="87"/>
    <cellStyle name="Ruim" xfId="88"/>
    <cellStyle name="Saída" xfId="89"/>
    <cellStyle name="Saída 2" xfId="90"/>
    <cellStyle name="Comma [0]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ítulo 5" xfId="105"/>
    <cellStyle name="Total" xfId="106"/>
    <cellStyle name="Total 2" xfId="107"/>
    <cellStyle name="Comma" xfId="108"/>
    <cellStyle name="Vírgula 2" xfId="109"/>
    <cellStyle name="Vírgula 3" xfId="110"/>
  </cellStyles>
  <dxfs count="20"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810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2.57421875" style="1" customWidth="1"/>
    <col min="3" max="3" width="54.140625" style="2" customWidth="1"/>
    <col min="4" max="4" width="9.7109375" style="1" customWidth="1"/>
    <col min="5" max="5" width="9.140625" style="30" customWidth="1"/>
    <col min="6" max="6" width="10.140625" style="3" customWidth="1"/>
    <col min="7" max="7" width="11.421875" style="17" customWidth="1"/>
    <col min="8" max="8" width="13.28125" style="15" customWidth="1"/>
    <col min="9" max="9" width="8.8515625" style="2" hidden="1" customWidth="1"/>
    <col min="10" max="10" width="11.57421875" style="2" customWidth="1"/>
    <col min="11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"/>
    </row>
    <row r="2" spans="1:8" ht="12.75">
      <c r="A2" s="104" t="s">
        <v>37</v>
      </c>
      <c r="B2" s="104"/>
      <c r="C2" s="104"/>
      <c r="D2" s="104"/>
      <c r="E2" s="104"/>
      <c r="F2" s="104"/>
      <c r="G2" s="104"/>
      <c r="H2" s="104"/>
    </row>
    <row r="3" spans="1:8" ht="12.75">
      <c r="A3" s="104" t="str">
        <f>UPPER(Dados!B1&amp;"  -  "&amp;Dados!B4)</f>
        <v>TOMADA DE PREÇOS Nº 003/2023  -  ABERTURA DAS PROPOSTAS: 05/06/2023 ÀS 10:00HS</v>
      </c>
      <c r="B3" s="104"/>
      <c r="C3" s="104"/>
      <c r="D3" s="104"/>
      <c r="E3" s="104"/>
      <c r="F3" s="104"/>
      <c r="G3" s="104"/>
      <c r="H3" s="104"/>
    </row>
    <row r="4" spans="1:8" ht="12.75">
      <c r="A4" s="105" t="str">
        <f>Dados!B3</f>
        <v>REFORMA DE BANHEIRO E QUIOSQUES DA PRAÇA MONS. INVO SANTE DONIN</v>
      </c>
      <c r="B4" s="105"/>
      <c r="C4" s="105"/>
      <c r="D4" s="105"/>
      <c r="E4" s="105"/>
      <c r="F4" s="105"/>
      <c r="G4" s="105"/>
      <c r="H4" s="105"/>
    </row>
    <row r="5" spans="1:8" ht="12.75">
      <c r="A5" s="104" t="str">
        <f>Dados!B2</f>
        <v>PROCESSO ADMINISTRATIVO Nº 2195/2022 de 20/07/2022</v>
      </c>
      <c r="B5" s="104"/>
      <c r="C5" s="104"/>
      <c r="D5" s="104"/>
      <c r="E5" s="104"/>
      <c r="F5" s="104"/>
      <c r="G5" s="104"/>
      <c r="H5" s="104"/>
    </row>
    <row r="6" spans="1:8" ht="12.75">
      <c r="A6" s="104" t="str">
        <f>Dados!B7</f>
        <v>MENOR PREÇO POR REGIME GLOBAL</v>
      </c>
      <c r="B6" s="104"/>
      <c r="C6" s="104"/>
      <c r="D6" s="104"/>
      <c r="E6" s="104"/>
      <c r="F6" s="104"/>
      <c r="G6" s="104"/>
      <c r="H6" s="104"/>
    </row>
    <row r="7" spans="1:8" ht="13.5" customHeight="1">
      <c r="A7" s="106" t="s">
        <v>32</v>
      </c>
      <c r="B7" s="106"/>
      <c r="C7" s="62">
        <f>Dados!B8</f>
        <v>43901.41</v>
      </c>
      <c r="D7" s="8"/>
      <c r="E7" s="31"/>
      <c r="F7" s="74"/>
      <c r="G7" s="18"/>
      <c r="H7" s="14"/>
    </row>
    <row r="8" spans="1:8" s="10" customFormat="1" ht="12" customHeight="1">
      <c r="A8" s="19" t="s">
        <v>0</v>
      </c>
      <c r="B8" s="110"/>
      <c r="C8" s="110"/>
      <c r="D8" s="110"/>
      <c r="E8" s="110"/>
      <c r="F8" s="110"/>
      <c r="G8" s="110"/>
      <c r="H8" s="110"/>
    </row>
    <row r="9" spans="1:8" s="10" customFormat="1" ht="12" customHeight="1">
      <c r="A9" s="19" t="s">
        <v>1</v>
      </c>
      <c r="B9" s="112"/>
      <c r="C9" s="112"/>
      <c r="D9" s="112"/>
      <c r="E9" s="112"/>
      <c r="F9" s="112"/>
      <c r="G9" s="112"/>
      <c r="H9" s="112"/>
    </row>
    <row r="10" spans="1:8" s="10" customFormat="1" ht="12" customHeight="1">
      <c r="A10" s="19" t="s">
        <v>2</v>
      </c>
      <c r="B10" s="110"/>
      <c r="C10" s="111"/>
      <c r="D10" s="32" t="s">
        <v>8</v>
      </c>
      <c r="E10" s="110"/>
      <c r="F10" s="111"/>
      <c r="G10" s="111"/>
      <c r="H10" s="111"/>
    </row>
    <row r="11" spans="1:8" ht="4.5" customHeight="1">
      <c r="A11" s="5"/>
      <c r="B11" s="5"/>
      <c r="C11" s="36"/>
      <c r="D11" s="36"/>
      <c r="E11" s="37"/>
      <c r="F11" s="38"/>
      <c r="G11" s="39"/>
      <c r="H11" s="40"/>
    </row>
    <row r="12" spans="1:8" s="10" customFormat="1" ht="22.5">
      <c r="A12" s="42" t="s">
        <v>3</v>
      </c>
      <c r="B12" s="55" t="s">
        <v>41</v>
      </c>
      <c r="C12" s="43" t="s">
        <v>4</v>
      </c>
      <c r="D12" s="43" t="s">
        <v>5</v>
      </c>
      <c r="E12" s="43" t="s">
        <v>6</v>
      </c>
      <c r="F12" s="75" t="s">
        <v>25</v>
      </c>
      <c r="G12" s="46" t="s">
        <v>26</v>
      </c>
      <c r="H12" s="44" t="s">
        <v>7</v>
      </c>
    </row>
    <row r="13" spans="1:8" s="10" customFormat="1" ht="11.25" customHeight="1">
      <c r="A13" s="59">
        <v>1</v>
      </c>
      <c r="B13" s="60"/>
      <c r="C13" s="84" t="s">
        <v>48</v>
      </c>
      <c r="D13" s="57"/>
      <c r="E13" s="71"/>
      <c r="F13" s="76"/>
      <c r="G13" s="57"/>
      <c r="H13" s="68"/>
    </row>
    <row r="14" spans="1:12" s="10" customFormat="1" ht="48">
      <c r="A14" s="48" t="s">
        <v>45</v>
      </c>
      <c r="B14" s="56" t="s">
        <v>38</v>
      </c>
      <c r="C14" s="49" t="s">
        <v>46</v>
      </c>
      <c r="D14" s="50" t="s">
        <v>47</v>
      </c>
      <c r="E14" s="69">
        <v>3</v>
      </c>
      <c r="F14" s="51">
        <v>242.7</v>
      </c>
      <c r="G14" s="85"/>
      <c r="H14" s="61">
        <f>IF(G14="","",IF(ISTEXT(G14),"NC",G14*E14))</f>
      </c>
      <c r="I14" s="9">
        <f>F14*E14</f>
        <v>728.0999999999999</v>
      </c>
      <c r="L14" s="9"/>
    </row>
    <row r="15" spans="1:12" s="10" customFormat="1" ht="12.75">
      <c r="A15" s="63"/>
      <c r="B15" s="64"/>
      <c r="C15" s="65"/>
      <c r="D15" s="66"/>
      <c r="E15" s="70"/>
      <c r="F15" s="77" t="s">
        <v>29</v>
      </c>
      <c r="G15" s="86"/>
      <c r="H15" s="67">
        <f>SUM(H14:H14)</f>
        <v>0</v>
      </c>
      <c r="I15" s="9"/>
      <c r="L15" s="9"/>
    </row>
    <row r="16" spans="1:8" s="10" customFormat="1" ht="12">
      <c r="A16" s="59">
        <v>2</v>
      </c>
      <c r="B16" s="60"/>
      <c r="C16" s="84" t="s">
        <v>49</v>
      </c>
      <c r="D16" s="57"/>
      <c r="E16" s="71"/>
      <c r="F16" s="76"/>
      <c r="G16" s="87"/>
      <c r="H16" s="68"/>
    </row>
    <row r="17" spans="1:12" s="10" customFormat="1" ht="48">
      <c r="A17" s="48" t="s">
        <v>50</v>
      </c>
      <c r="B17" s="56" t="s">
        <v>51</v>
      </c>
      <c r="C17" s="49" t="s">
        <v>52</v>
      </c>
      <c r="D17" s="50" t="s">
        <v>47</v>
      </c>
      <c r="E17" s="69">
        <v>67.30999999999999</v>
      </c>
      <c r="F17" s="73">
        <v>15.96</v>
      </c>
      <c r="G17" s="85"/>
      <c r="H17" s="61">
        <f>IF(G17="","",IF(ISTEXT(G17),"NC",G17*E17))</f>
      </c>
      <c r="I17" s="9">
        <f>F17*E17</f>
        <v>1074.2676</v>
      </c>
      <c r="L17" s="9"/>
    </row>
    <row r="18" spans="1:12" s="10" customFormat="1" ht="36">
      <c r="A18" s="48" t="s">
        <v>53</v>
      </c>
      <c r="B18" s="56" t="s">
        <v>54</v>
      </c>
      <c r="C18" s="49" t="s">
        <v>55</v>
      </c>
      <c r="D18" s="50" t="s">
        <v>56</v>
      </c>
      <c r="E18" s="69">
        <v>0.6479999999999999</v>
      </c>
      <c r="F18" s="73">
        <v>162.79</v>
      </c>
      <c r="G18" s="85"/>
      <c r="H18" s="61">
        <f>IF(G18="","",IF(ISTEXT(G18),"NC",G18*E18))</f>
      </c>
      <c r="I18" s="9">
        <f>F18*E18</f>
        <v>105.48791999999997</v>
      </c>
      <c r="L18" s="9"/>
    </row>
    <row r="19" spans="1:12" s="10" customFormat="1" ht="12.75">
      <c r="A19" s="52"/>
      <c r="B19" s="58"/>
      <c r="C19" s="53"/>
      <c r="D19" s="54"/>
      <c r="E19" s="72"/>
      <c r="F19" s="77" t="s">
        <v>29</v>
      </c>
      <c r="G19" s="86"/>
      <c r="H19" s="67">
        <f>SUM(H17:H18)</f>
        <v>0</v>
      </c>
      <c r="I19" s="9"/>
      <c r="L19" s="9"/>
    </row>
    <row r="20" spans="1:8" s="10" customFormat="1" ht="12">
      <c r="A20" s="59">
        <v>3</v>
      </c>
      <c r="B20" s="60"/>
      <c r="C20" s="84" t="s">
        <v>57</v>
      </c>
      <c r="D20" s="57"/>
      <c r="E20" s="71"/>
      <c r="F20" s="76"/>
      <c r="G20" s="87"/>
      <c r="H20" s="68"/>
    </row>
    <row r="21" spans="1:12" s="10" customFormat="1" ht="72">
      <c r="A21" s="48" t="s">
        <v>58</v>
      </c>
      <c r="B21" s="56" t="s">
        <v>59</v>
      </c>
      <c r="C21" s="49" t="s">
        <v>60</v>
      </c>
      <c r="D21" s="50" t="s">
        <v>61</v>
      </c>
      <c r="E21" s="69">
        <v>13.085063999999996</v>
      </c>
      <c r="F21" s="73">
        <v>2.11</v>
      </c>
      <c r="G21" s="85"/>
      <c r="H21" s="61">
        <f>IF(G21="","",IF(ISTEXT(G21),"NC",G21*E21))</f>
      </c>
      <c r="I21" s="9">
        <f>F21*E21</f>
        <v>27.60948503999999</v>
      </c>
      <c r="L21" s="9"/>
    </row>
    <row r="22" spans="1:12" s="10" customFormat="1" ht="72">
      <c r="A22" s="48" t="s">
        <v>62</v>
      </c>
      <c r="B22" s="56" t="s">
        <v>63</v>
      </c>
      <c r="C22" s="49" t="s">
        <v>64</v>
      </c>
      <c r="D22" s="50" t="s">
        <v>65</v>
      </c>
      <c r="E22" s="69">
        <v>2.617012799999999</v>
      </c>
      <c r="F22" s="73">
        <v>37.04</v>
      </c>
      <c r="G22" s="85"/>
      <c r="H22" s="61">
        <f>IF(G22="","",IF(ISTEXT(G22),"NC",G22*E22))</f>
      </c>
      <c r="I22" s="9">
        <f>F22*E22</f>
        <v>96.93415411199996</v>
      </c>
      <c r="L22" s="9"/>
    </row>
    <row r="23" spans="1:12" s="10" customFormat="1" ht="12.75">
      <c r="A23" s="52"/>
      <c r="B23" s="58"/>
      <c r="C23" s="53"/>
      <c r="D23" s="54"/>
      <c r="E23" s="72"/>
      <c r="F23" s="77" t="s">
        <v>29</v>
      </c>
      <c r="G23" s="86"/>
      <c r="H23" s="67">
        <f>SUM(H21:H22)</f>
        <v>0</v>
      </c>
      <c r="I23" s="9"/>
      <c r="L23" s="9"/>
    </row>
    <row r="24" spans="1:8" s="10" customFormat="1" ht="12">
      <c r="A24" s="59">
        <v>4</v>
      </c>
      <c r="B24" s="60"/>
      <c r="C24" s="84" t="s">
        <v>66</v>
      </c>
      <c r="D24" s="57"/>
      <c r="E24" s="71"/>
      <c r="F24" s="76"/>
      <c r="G24" s="87"/>
      <c r="H24" s="68"/>
    </row>
    <row r="25" spans="1:12" s="10" customFormat="1" ht="60">
      <c r="A25" s="48" t="s">
        <v>67</v>
      </c>
      <c r="B25" s="56" t="s">
        <v>68</v>
      </c>
      <c r="C25" s="49" t="s">
        <v>69</v>
      </c>
      <c r="D25" s="50" t="s">
        <v>56</v>
      </c>
      <c r="E25" s="69">
        <v>1.0799999999999998</v>
      </c>
      <c r="F25" s="73">
        <v>2367.02</v>
      </c>
      <c r="G25" s="85"/>
      <c r="H25" s="61">
        <f>IF(G25="","",IF(ISTEXT(G25),"NC",G25*E25))</f>
      </c>
      <c r="I25" s="9">
        <f>F25*E25</f>
        <v>2556.3815999999997</v>
      </c>
      <c r="L25" s="9"/>
    </row>
    <row r="26" spans="1:12" s="10" customFormat="1" ht="12.75">
      <c r="A26" s="52"/>
      <c r="B26" s="58"/>
      <c r="C26" s="53"/>
      <c r="D26" s="54"/>
      <c r="E26" s="72"/>
      <c r="F26" s="77" t="s">
        <v>29</v>
      </c>
      <c r="G26" s="86"/>
      <c r="H26" s="67">
        <f>SUM(H25:H25)</f>
        <v>0</v>
      </c>
      <c r="I26" s="9"/>
      <c r="L26" s="9"/>
    </row>
    <row r="27" spans="1:8" s="10" customFormat="1" ht="12">
      <c r="A27" s="59">
        <v>5</v>
      </c>
      <c r="B27" s="60"/>
      <c r="C27" s="84" t="s">
        <v>70</v>
      </c>
      <c r="D27" s="57"/>
      <c r="E27" s="71"/>
      <c r="F27" s="76"/>
      <c r="G27" s="87"/>
      <c r="H27" s="68"/>
    </row>
    <row r="28" spans="1:12" s="10" customFormat="1" ht="36">
      <c r="A28" s="48" t="s">
        <v>71</v>
      </c>
      <c r="B28" s="56" t="s">
        <v>72</v>
      </c>
      <c r="C28" s="49" t="s">
        <v>73</v>
      </c>
      <c r="D28" s="50" t="s">
        <v>74</v>
      </c>
      <c r="E28" s="69">
        <v>2</v>
      </c>
      <c r="F28" s="73">
        <v>52.44</v>
      </c>
      <c r="G28" s="85"/>
      <c r="H28" s="61">
        <f>IF(G28="","",IF(ISTEXT(G28),"NC",G28*E28))</f>
      </c>
      <c r="I28" s="9">
        <f>F28*E28</f>
        <v>104.88</v>
      </c>
      <c r="L28" s="9"/>
    </row>
    <row r="29" spans="1:12" s="10" customFormat="1" ht="24">
      <c r="A29" s="48" t="s">
        <v>75</v>
      </c>
      <c r="B29" s="56" t="s">
        <v>76</v>
      </c>
      <c r="C29" s="49" t="s">
        <v>77</v>
      </c>
      <c r="D29" s="50" t="s">
        <v>74</v>
      </c>
      <c r="E29" s="69">
        <v>2</v>
      </c>
      <c r="F29" s="73">
        <v>45.32</v>
      </c>
      <c r="G29" s="85"/>
      <c r="H29" s="61">
        <f>IF(G29="","",IF(ISTEXT(G29),"NC",G29*E29))</f>
      </c>
      <c r="I29" s="9">
        <f>F29*E29</f>
        <v>90.64</v>
      </c>
      <c r="L29" s="9"/>
    </row>
    <row r="30" spans="1:12" s="10" customFormat="1" ht="24">
      <c r="A30" s="48" t="s">
        <v>78</v>
      </c>
      <c r="B30" s="56" t="s">
        <v>79</v>
      </c>
      <c r="C30" s="49" t="s">
        <v>80</v>
      </c>
      <c r="D30" s="50" t="s">
        <v>74</v>
      </c>
      <c r="E30" s="69">
        <v>7</v>
      </c>
      <c r="F30" s="73">
        <v>21.08</v>
      </c>
      <c r="G30" s="85"/>
      <c r="H30" s="61">
        <f>IF(G30="","",IF(ISTEXT(G30),"NC",G30*E30))</f>
      </c>
      <c r="I30" s="9">
        <f>F30*E30</f>
        <v>147.56</v>
      </c>
      <c r="L30" s="9"/>
    </row>
    <row r="31" spans="1:12" s="10" customFormat="1" ht="60">
      <c r="A31" s="48" t="s">
        <v>81</v>
      </c>
      <c r="B31" s="56" t="s">
        <v>39</v>
      </c>
      <c r="C31" s="49" t="s">
        <v>82</v>
      </c>
      <c r="D31" s="50" t="s">
        <v>74</v>
      </c>
      <c r="E31" s="69">
        <v>3</v>
      </c>
      <c r="F31" s="73">
        <v>143.77</v>
      </c>
      <c r="G31" s="85"/>
      <c r="H31" s="61">
        <f>IF(G31="","",IF(ISTEXT(G31),"NC",G31*E31))</f>
      </c>
      <c r="I31" s="9">
        <f>F31*E31</f>
        <v>431.31000000000006</v>
      </c>
      <c r="L31" s="9"/>
    </row>
    <row r="32" spans="1:12" s="10" customFormat="1" ht="12.75">
      <c r="A32" s="52"/>
      <c r="B32" s="58"/>
      <c r="C32" s="53"/>
      <c r="D32" s="54"/>
      <c r="E32" s="72"/>
      <c r="F32" s="77" t="s">
        <v>29</v>
      </c>
      <c r="G32" s="86"/>
      <c r="H32" s="67">
        <f>SUM(H28:H31)</f>
        <v>0</v>
      </c>
      <c r="I32" s="9"/>
      <c r="L32" s="9"/>
    </row>
    <row r="33" spans="1:8" s="10" customFormat="1" ht="12">
      <c r="A33" s="59">
        <v>6</v>
      </c>
      <c r="B33" s="60"/>
      <c r="C33" s="84" t="s">
        <v>83</v>
      </c>
      <c r="D33" s="57"/>
      <c r="E33" s="71"/>
      <c r="F33" s="76"/>
      <c r="G33" s="87"/>
      <c r="H33" s="68"/>
    </row>
    <row r="34" spans="1:12" s="10" customFormat="1" ht="36">
      <c r="A34" s="48" t="s">
        <v>84</v>
      </c>
      <c r="B34" s="56">
        <v>91967</v>
      </c>
      <c r="C34" s="49" t="s">
        <v>85</v>
      </c>
      <c r="D34" s="50" t="s">
        <v>74</v>
      </c>
      <c r="E34" s="69">
        <v>1</v>
      </c>
      <c r="F34" s="73">
        <v>59.4</v>
      </c>
      <c r="G34" s="85"/>
      <c r="H34" s="61">
        <f>IF(G34="","",IF(ISTEXT(G34),"NC",G34*E34))</f>
      </c>
      <c r="I34" s="9">
        <f>F34*E34</f>
        <v>59.4</v>
      </c>
      <c r="L34" s="9"/>
    </row>
    <row r="35" spans="1:12" s="10" customFormat="1" ht="36">
      <c r="A35" s="48" t="s">
        <v>86</v>
      </c>
      <c r="B35" s="56" t="s">
        <v>166</v>
      </c>
      <c r="C35" s="49" t="s">
        <v>87</v>
      </c>
      <c r="D35" s="50" t="s">
        <v>74</v>
      </c>
      <c r="E35" s="69">
        <v>4</v>
      </c>
      <c r="F35" s="73">
        <v>27.44</v>
      </c>
      <c r="G35" s="85"/>
      <c r="H35" s="61">
        <f aca="true" t="shared" si="0" ref="H35:H41">IF(G35="","",IF(ISTEXT(G35),"NC",G35*E35))</f>
      </c>
      <c r="I35" s="9">
        <f aca="true" t="shared" si="1" ref="I35:I41">F35*E35</f>
        <v>109.76</v>
      </c>
      <c r="L35" s="9"/>
    </row>
    <row r="36" spans="1:12" s="10" customFormat="1" ht="60">
      <c r="A36" s="48" t="s">
        <v>88</v>
      </c>
      <c r="B36" s="56" t="s">
        <v>89</v>
      </c>
      <c r="C36" s="49" t="s">
        <v>90</v>
      </c>
      <c r="D36" s="50" t="s">
        <v>74</v>
      </c>
      <c r="E36" s="69">
        <v>2</v>
      </c>
      <c r="F36" s="73">
        <v>506.97</v>
      </c>
      <c r="G36" s="85"/>
      <c r="H36" s="61">
        <f t="shared" si="0"/>
      </c>
      <c r="I36" s="9">
        <f t="shared" si="1"/>
        <v>1013.94</v>
      </c>
      <c r="L36" s="9"/>
    </row>
    <row r="37" spans="1:12" s="10" customFormat="1" ht="60">
      <c r="A37" s="48" t="s">
        <v>91</v>
      </c>
      <c r="B37" s="56" t="s">
        <v>92</v>
      </c>
      <c r="C37" s="49" t="s">
        <v>93</v>
      </c>
      <c r="D37" s="50" t="s">
        <v>74</v>
      </c>
      <c r="E37" s="69">
        <v>2</v>
      </c>
      <c r="F37" s="73">
        <v>471.56</v>
      </c>
      <c r="G37" s="85"/>
      <c r="H37" s="61">
        <f t="shared" si="0"/>
      </c>
      <c r="I37" s="9">
        <f t="shared" si="1"/>
        <v>943.12</v>
      </c>
      <c r="L37" s="9"/>
    </row>
    <row r="38" spans="1:12" s="10" customFormat="1" ht="48">
      <c r="A38" s="48" t="s">
        <v>94</v>
      </c>
      <c r="B38" s="56" t="s">
        <v>95</v>
      </c>
      <c r="C38" s="49" t="s">
        <v>96</v>
      </c>
      <c r="D38" s="50" t="s">
        <v>74</v>
      </c>
      <c r="E38" s="69">
        <v>7</v>
      </c>
      <c r="F38" s="73">
        <v>78.39</v>
      </c>
      <c r="G38" s="85"/>
      <c r="H38" s="61">
        <f t="shared" si="0"/>
      </c>
      <c r="I38" s="9">
        <f t="shared" si="1"/>
        <v>548.73</v>
      </c>
      <c r="L38" s="9"/>
    </row>
    <row r="39" spans="1:12" s="10" customFormat="1" ht="36">
      <c r="A39" s="48" t="s">
        <v>97</v>
      </c>
      <c r="B39" s="56">
        <v>92023</v>
      </c>
      <c r="C39" s="49" t="s">
        <v>98</v>
      </c>
      <c r="D39" s="50" t="s">
        <v>74</v>
      </c>
      <c r="E39" s="69">
        <v>1</v>
      </c>
      <c r="F39" s="73">
        <v>48.9</v>
      </c>
      <c r="G39" s="85"/>
      <c r="H39" s="61">
        <f t="shared" si="0"/>
      </c>
      <c r="I39" s="9">
        <f t="shared" si="1"/>
        <v>48.9</v>
      </c>
      <c r="L39" s="9"/>
    </row>
    <row r="40" spans="1:12" s="10" customFormat="1" ht="36">
      <c r="A40" s="48" t="s">
        <v>99</v>
      </c>
      <c r="B40" s="56">
        <v>91992</v>
      </c>
      <c r="C40" s="49" t="s">
        <v>100</v>
      </c>
      <c r="D40" s="50" t="s">
        <v>74</v>
      </c>
      <c r="E40" s="69">
        <v>2</v>
      </c>
      <c r="F40" s="73">
        <v>43.37</v>
      </c>
      <c r="G40" s="85"/>
      <c r="H40" s="61">
        <f t="shared" si="0"/>
      </c>
      <c r="I40" s="9">
        <f t="shared" si="1"/>
        <v>86.74</v>
      </c>
      <c r="L40" s="9"/>
    </row>
    <row r="41" spans="1:12" s="10" customFormat="1" ht="24">
      <c r="A41" s="48" t="s">
        <v>101</v>
      </c>
      <c r="B41" s="56" t="s">
        <v>167</v>
      </c>
      <c r="C41" s="49" t="s">
        <v>102</v>
      </c>
      <c r="D41" s="50" t="s">
        <v>74</v>
      </c>
      <c r="E41" s="69">
        <v>8</v>
      </c>
      <c r="F41" s="73">
        <v>0.72</v>
      </c>
      <c r="G41" s="85"/>
      <c r="H41" s="61">
        <f t="shared" si="0"/>
      </c>
      <c r="I41" s="9">
        <f t="shared" si="1"/>
        <v>5.76</v>
      </c>
      <c r="L41" s="9"/>
    </row>
    <row r="42" spans="1:12" s="10" customFormat="1" ht="12.75">
      <c r="A42" s="52"/>
      <c r="B42" s="58"/>
      <c r="C42" s="53"/>
      <c r="D42" s="54"/>
      <c r="E42" s="72"/>
      <c r="F42" s="77" t="s">
        <v>29</v>
      </c>
      <c r="G42" s="86"/>
      <c r="H42" s="67">
        <f>SUM(H34:H41)</f>
        <v>0</v>
      </c>
      <c r="I42" s="9"/>
      <c r="L42" s="9"/>
    </row>
    <row r="43" spans="1:8" s="10" customFormat="1" ht="12">
      <c r="A43" s="59">
        <v>7</v>
      </c>
      <c r="B43" s="60"/>
      <c r="C43" s="84" t="s">
        <v>103</v>
      </c>
      <c r="D43" s="57"/>
      <c r="E43" s="71"/>
      <c r="F43" s="76"/>
      <c r="G43" s="87"/>
      <c r="H43" s="68"/>
    </row>
    <row r="44" spans="1:12" s="10" customFormat="1" ht="60">
      <c r="A44" s="48" t="s">
        <v>104</v>
      </c>
      <c r="B44" s="56" t="s">
        <v>105</v>
      </c>
      <c r="C44" s="49" t="s">
        <v>106</v>
      </c>
      <c r="D44" s="50" t="s">
        <v>47</v>
      </c>
      <c r="E44" s="69">
        <v>67.30999999999999</v>
      </c>
      <c r="F44" s="51">
        <v>88.47</v>
      </c>
      <c r="G44" s="85"/>
      <c r="H44" s="61">
        <f>IF(G44="","",IF(ISTEXT(G44),"NC",G44*E44))</f>
      </c>
      <c r="I44" s="9">
        <f>F44*E44</f>
        <v>5954.915699999999</v>
      </c>
      <c r="L44" s="9"/>
    </row>
    <row r="45" spans="1:12" s="10" customFormat="1" ht="24">
      <c r="A45" s="48" t="s">
        <v>107</v>
      </c>
      <c r="B45" s="56" t="s">
        <v>108</v>
      </c>
      <c r="C45" s="49" t="s">
        <v>109</v>
      </c>
      <c r="D45" s="50" t="s">
        <v>110</v>
      </c>
      <c r="E45" s="69">
        <v>18</v>
      </c>
      <c r="F45" s="51">
        <v>33.36</v>
      </c>
      <c r="G45" s="85"/>
      <c r="H45" s="61">
        <f>IF(G45="","",IF(ISTEXT(G45),"NC",G45*E45))</f>
      </c>
      <c r="I45" s="9">
        <f>F45*E45</f>
        <v>600.48</v>
      </c>
      <c r="L45" s="9"/>
    </row>
    <row r="46" spans="1:12" s="10" customFormat="1" ht="60">
      <c r="A46" s="48" t="s">
        <v>111</v>
      </c>
      <c r="B46" s="56" t="s">
        <v>112</v>
      </c>
      <c r="C46" s="49" t="s">
        <v>113</v>
      </c>
      <c r="D46" s="50" t="s">
        <v>47</v>
      </c>
      <c r="E46" s="69">
        <v>0.2</v>
      </c>
      <c r="F46" s="51">
        <v>429.33</v>
      </c>
      <c r="G46" s="85"/>
      <c r="H46" s="61">
        <f>IF(G46="","",IF(ISTEXT(G46),"NC",G46*E46))</f>
      </c>
      <c r="I46" s="9">
        <f>F46*E46</f>
        <v>85.866</v>
      </c>
      <c r="L46" s="9"/>
    </row>
    <row r="47" spans="1:12" s="10" customFormat="1" ht="36">
      <c r="A47" s="48" t="s">
        <v>114</v>
      </c>
      <c r="B47" s="56" t="s">
        <v>115</v>
      </c>
      <c r="C47" s="49" t="s">
        <v>116</v>
      </c>
      <c r="D47" s="50" t="s">
        <v>47</v>
      </c>
      <c r="E47" s="69">
        <v>67.30999999999999</v>
      </c>
      <c r="F47" s="51">
        <v>17.99</v>
      </c>
      <c r="G47" s="85"/>
      <c r="H47" s="61">
        <f>IF(G47="","",IF(ISTEXT(G47),"NC",G47*E47))</f>
      </c>
      <c r="I47" s="9">
        <f>F47*E47</f>
        <v>1210.9068999999997</v>
      </c>
      <c r="L47" s="9"/>
    </row>
    <row r="48" spans="1:12" s="10" customFormat="1" ht="12.75">
      <c r="A48" s="63"/>
      <c r="B48" s="64"/>
      <c r="C48" s="65"/>
      <c r="D48" s="66"/>
      <c r="E48" s="70"/>
      <c r="F48" s="77" t="s">
        <v>29</v>
      </c>
      <c r="G48" s="86"/>
      <c r="H48" s="67">
        <f>SUM(H44:H47)</f>
        <v>0</v>
      </c>
      <c r="I48" s="9"/>
      <c r="L48" s="9"/>
    </row>
    <row r="49" spans="1:8" s="10" customFormat="1" ht="12">
      <c r="A49" s="59">
        <v>8</v>
      </c>
      <c r="B49" s="60"/>
      <c r="C49" s="84" t="s">
        <v>117</v>
      </c>
      <c r="D49" s="57"/>
      <c r="E49" s="71"/>
      <c r="F49" s="76"/>
      <c r="G49" s="87"/>
      <c r="H49" s="68"/>
    </row>
    <row r="50" spans="1:12" s="10" customFormat="1" ht="48">
      <c r="A50" s="48" t="s">
        <v>118</v>
      </c>
      <c r="B50" s="56" t="s">
        <v>119</v>
      </c>
      <c r="C50" s="49" t="s">
        <v>120</v>
      </c>
      <c r="D50" s="50" t="s">
        <v>47</v>
      </c>
      <c r="E50" s="69">
        <v>44.928000000000004</v>
      </c>
      <c r="F50" s="73">
        <v>14.14</v>
      </c>
      <c r="G50" s="85"/>
      <c r="H50" s="61">
        <f>IF(G50="","",IF(ISTEXT(G50),"NC",G50*E50))</f>
      </c>
      <c r="I50" s="9">
        <f>F50*E50</f>
        <v>635.2819200000001</v>
      </c>
      <c r="L50" s="9"/>
    </row>
    <row r="51" spans="1:12" s="10" customFormat="1" ht="48">
      <c r="A51" s="48" t="s">
        <v>121</v>
      </c>
      <c r="B51" s="56" t="s">
        <v>122</v>
      </c>
      <c r="C51" s="49" t="s">
        <v>123</v>
      </c>
      <c r="D51" s="50" t="s">
        <v>74</v>
      </c>
      <c r="E51" s="69">
        <v>3</v>
      </c>
      <c r="F51" s="73">
        <v>287.69</v>
      </c>
      <c r="G51" s="85"/>
      <c r="H51" s="61">
        <f aca="true" t="shared" si="2" ref="H51:H57">IF(G51="","",IF(ISTEXT(G51),"NC",G51*E51))</f>
      </c>
      <c r="I51" s="9">
        <f aca="true" t="shared" si="3" ref="I51:I57">F51*E51</f>
        <v>863.0699999999999</v>
      </c>
      <c r="L51" s="9"/>
    </row>
    <row r="52" spans="1:12" s="10" customFormat="1" ht="72">
      <c r="A52" s="48" t="s">
        <v>124</v>
      </c>
      <c r="B52" s="56" t="s">
        <v>125</v>
      </c>
      <c r="C52" s="49" t="s">
        <v>126</v>
      </c>
      <c r="D52" s="50" t="s">
        <v>74</v>
      </c>
      <c r="E52" s="69">
        <v>1</v>
      </c>
      <c r="F52" s="73">
        <v>104.14</v>
      </c>
      <c r="G52" s="85"/>
      <c r="H52" s="61">
        <f t="shared" si="2"/>
      </c>
      <c r="I52" s="9">
        <f t="shared" si="3"/>
        <v>104.14</v>
      </c>
      <c r="L52" s="9"/>
    </row>
    <row r="53" spans="1:12" s="10" customFormat="1" ht="24">
      <c r="A53" s="48" t="s">
        <v>127</v>
      </c>
      <c r="B53" s="56" t="s">
        <v>128</v>
      </c>
      <c r="C53" s="49" t="s">
        <v>129</v>
      </c>
      <c r="D53" s="50" t="s">
        <v>74</v>
      </c>
      <c r="E53" s="69">
        <v>5</v>
      </c>
      <c r="F53" s="73">
        <v>23.13</v>
      </c>
      <c r="G53" s="85"/>
      <c r="H53" s="61">
        <f t="shared" si="2"/>
      </c>
      <c r="I53" s="9">
        <f t="shared" si="3"/>
        <v>115.64999999999999</v>
      </c>
      <c r="L53" s="9"/>
    </row>
    <row r="54" spans="1:12" s="10" customFormat="1" ht="36">
      <c r="A54" s="48" t="s">
        <v>130</v>
      </c>
      <c r="B54" s="56" t="s">
        <v>131</v>
      </c>
      <c r="C54" s="49" t="s">
        <v>168</v>
      </c>
      <c r="D54" s="50" t="s">
        <v>47</v>
      </c>
      <c r="E54" s="69">
        <v>1.98</v>
      </c>
      <c r="F54" s="73">
        <v>431.09</v>
      </c>
      <c r="G54" s="85"/>
      <c r="H54" s="61">
        <f t="shared" si="2"/>
      </c>
      <c r="I54" s="9">
        <f t="shared" si="3"/>
        <v>853.5581999999999</v>
      </c>
      <c r="L54" s="9"/>
    </row>
    <row r="55" spans="1:12" s="10" customFormat="1" ht="24">
      <c r="A55" s="48" t="s">
        <v>132</v>
      </c>
      <c r="B55" s="56" t="s">
        <v>133</v>
      </c>
      <c r="C55" s="49" t="s">
        <v>134</v>
      </c>
      <c r="D55" s="50" t="s">
        <v>47</v>
      </c>
      <c r="E55" s="69">
        <v>3.3000000000000003</v>
      </c>
      <c r="F55" s="73">
        <v>244.13</v>
      </c>
      <c r="G55" s="85"/>
      <c r="H55" s="61">
        <f t="shared" si="2"/>
      </c>
      <c r="I55" s="9">
        <f t="shared" si="3"/>
        <v>805.629</v>
      </c>
      <c r="L55" s="9"/>
    </row>
    <row r="56" spans="1:12" s="10" customFormat="1" ht="36">
      <c r="A56" s="48" t="s">
        <v>135</v>
      </c>
      <c r="B56" s="56" t="s">
        <v>169</v>
      </c>
      <c r="C56" s="49" t="s">
        <v>136</v>
      </c>
      <c r="D56" s="50" t="s">
        <v>47</v>
      </c>
      <c r="E56" s="69">
        <v>4.41</v>
      </c>
      <c r="F56" s="73">
        <v>822.16</v>
      </c>
      <c r="G56" s="85"/>
      <c r="H56" s="61">
        <f t="shared" si="2"/>
      </c>
      <c r="I56" s="9">
        <f t="shared" si="3"/>
        <v>3625.7255999999998</v>
      </c>
      <c r="L56" s="9"/>
    </row>
    <row r="57" spans="1:12" s="10" customFormat="1" ht="48">
      <c r="A57" s="48" t="s">
        <v>137</v>
      </c>
      <c r="B57" s="56" t="s">
        <v>138</v>
      </c>
      <c r="C57" s="49" t="s">
        <v>139</v>
      </c>
      <c r="D57" s="50" t="s">
        <v>74</v>
      </c>
      <c r="E57" s="69">
        <v>2</v>
      </c>
      <c r="F57" s="73">
        <v>296.56</v>
      </c>
      <c r="G57" s="85"/>
      <c r="H57" s="61">
        <f t="shared" si="2"/>
      </c>
      <c r="I57" s="9">
        <f t="shared" si="3"/>
        <v>593.12</v>
      </c>
      <c r="L57" s="9"/>
    </row>
    <row r="58" spans="1:12" s="10" customFormat="1" ht="36">
      <c r="A58" s="48" t="s">
        <v>140</v>
      </c>
      <c r="B58" s="56" t="s">
        <v>141</v>
      </c>
      <c r="C58" s="49" t="s">
        <v>142</v>
      </c>
      <c r="D58" s="50" t="s">
        <v>47</v>
      </c>
      <c r="E58" s="69">
        <v>6</v>
      </c>
      <c r="F58" s="73">
        <v>523.39</v>
      </c>
      <c r="G58" s="85"/>
      <c r="H58" s="61">
        <f>IF(G58="","",IF(ISTEXT(G58),"NC",G58*E58))</f>
      </c>
      <c r="I58" s="9">
        <f>F58*E58</f>
        <v>3140.34</v>
      </c>
      <c r="L58" s="9"/>
    </row>
    <row r="59" spans="1:12" s="10" customFormat="1" ht="24">
      <c r="A59" s="48" t="s">
        <v>143</v>
      </c>
      <c r="B59" s="56" t="s">
        <v>144</v>
      </c>
      <c r="C59" s="49" t="s">
        <v>145</v>
      </c>
      <c r="D59" s="50" t="s">
        <v>47</v>
      </c>
      <c r="E59" s="69">
        <v>6</v>
      </c>
      <c r="F59" s="73">
        <v>185.59</v>
      </c>
      <c r="G59" s="85"/>
      <c r="H59" s="61">
        <f>IF(G59="","",IF(ISTEXT(G59),"NC",G59*E59))</f>
      </c>
      <c r="I59" s="9">
        <f>F59*E59</f>
        <v>1113.54</v>
      </c>
      <c r="L59" s="9"/>
    </row>
    <row r="60" spans="1:12" s="10" customFormat="1" ht="12.75">
      <c r="A60" s="52"/>
      <c r="B60" s="58"/>
      <c r="C60" s="53"/>
      <c r="D60" s="54"/>
      <c r="E60" s="72"/>
      <c r="F60" s="77" t="s">
        <v>29</v>
      </c>
      <c r="G60" s="86"/>
      <c r="H60" s="67">
        <f>SUM(H50:H59)</f>
        <v>0</v>
      </c>
      <c r="I60" s="9"/>
      <c r="L60" s="9"/>
    </row>
    <row r="61" spans="1:8" s="10" customFormat="1" ht="12">
      <c r="A61" s="59">
        <v>9</v>
      </c>
      <c r="B61" s="60"/>
      <c r="C61" s="84" t="s">
        <v>146</v>
      </c>
      <c r="D61" s="57"/>
      <c r="E61" s="71"/>
      <c r="F61" s="76"/>
      <c r="G61" s="87"/>
      <c r="H61" s="68"/>
    </row>
    <row r="62" spans="1:12" s="10" customFormat="1" ht="48">
      <c r="A62" s="48" t="s">
        <v>147</v>
      </c>
      <c r="B62" s="56" t="s">
        <v>40</v>
      </c>
      <c r="C62" s="49" t="s">
        <v>148</v>
      </c>
      <c r="D62" s="50" t="s">
        <v>47</v>
      </c>
      <c r="E62" s="69">
        <v>21.73</v>
      </c>
      <c r="F62" s="73">
        <v>19.34</v>
      </c>
      <c r="G62" s="85"/>
      <c r="H62" s="61">
        <f>IF(G62="","",IF(ISTEXT(G62),"NC",G62*E62))</f>
      </c>
      <c r="I62" s="9">
        <f>F62*E62</f>
        <v>420.2582</v>
      </c>
      <c r="L62" s="9"/>
    </row>
    <row r="63" spans="1:12" s="10" customFormat="1" ht="72">
      <c r="A63" s="48" t="s">
        <v>149</v>
      </c>
      <c r="B63" s="56" t="s">
        <v>150</v>
      </c>
      <c r="C63" s="49" t="s">
        <v>151</v>
      </c>
      <c r="D63" s="50" t="s">
        <v>47</v>
      </c>
      <c r="E63" s="69">
        <v>142.1316</v>
      </c>
      <c r="F63" s="73">
        <v>30.1</v>
      </c>
      <c r="G63" s="85"/>
      <c r="H63" s="61">
        <f>IF(G63="","",IF(ISTEXT(G63),"NC",G63*E63))</f>
      </c>
      <c r="I63" s="9">
        <f>F63*E63</f>
        <v>4278.16116</v>
      </c>
      <c r="L63" s="9"/>
    </row>
    <row r="64" spans="1:12" s="10" customFormat="1" ht="72">
      <c r="A64" s="48" t="s">
        <v>152</v>
      </c>
      <c r="B64" s="56" t="s">
        <v>153</v>
      </c>
      <c r="C64" s="49" t="s">
        <v>154</v>
      </c>
      <c r="D64" s="50" t="s">
        <v>47</v>
      </c>
      <c r="E64" s="69">
        <v>53.95</v>
      </c>
      <c r="F64" s="73">
        <v>13.36</v>
      </c>
      <c r="G64" s="85"/>
      <c r="H64" s="61">
        <f>IF(G64="","",IF(ISTEXT(G64),"NC",G64*E64))</f>
      </c>
      <c r="I64" s="9">
        <f>F64*E64</f>
        <v>720.772</v>
      </c>
      <c r="L64" s="9"/>
    </row>
    <row r="65" spans="1:12" s="10" customFormat="1" ht="24">
      <c r="A65" s="48" t="s">
        <v>155</v>
      </c>
      <c r="B65" s="56" t="s">
        <v>170</v>
      </c>
      <c r="C65" s="49" t="s">
        <v>156</v>
      </c>
      <c r="D65" s="50" t="s">
        <v>47</v>
      </c>
      <c r="E65" s="69">
        <v>107.64000000000001</v>
      </c>
      <c r="F65" s="73">
        <v>16.91</v>
      </c>
      <c r="G65" s="85"/>
      <c r="H65" s="61">
        <f>IF(G65="","",IF(ISTEXT(G65),"NC",G65*E65))</f>
      </c>
      <c r="I65" s="9">
        <f>F65*E65</f>
        <v>1820.1924000000004</v>
      </c>
      <c r="L65" s="9"/>
    </row>
    <row r="66" spans="1:12" s="10" customFormat="1" ht="12.75">
      <c r="A66" s="52"/>
      <c r="B66" s="58"/>
      <c r="C66" s="53"/>
      <c r="D66" s="54"/>
      <c r="E66" s="72"/>
      <c r="F66" s="77" t="s">
        <v>29</v>
      </c>
      <c r="G66" s="86"/>
      <c r="H66" s="67">
        <f>SUM(H62:H65)</f>
        <v>0</v>
      </c>
      <c r="I66" s="9"/>
      <c r="L66" s="9"/>
    </row>
    <row r="67" spans="1:12" s="98" customFormat="1" ht="15">
      <c r="A67" s="91"/>
      <c r="B67" s="91"/>
      <c r="C67" s="90"/>
      <c r="D67" s="92"/>
      <c r="E67" s="93"/>
      <c r="F67" s="99"/>
      <c r="G67" s="100" t="s">
        <v>158</v>
      </c>
      <c r="H67" s="101">
        <f>IF(SUM(H14:H66)=0,"",SUM(H14:H66)/2)</f>
      </c>
      <c r="I67" s="97"/>
      <c r="L67" s="97"/>
    </row>
    <row r="68" spans="1:12" s="98" customFormat="1" ht="15">
      <c r="A68" s="91"/>
      <c r="B68" s="91"/>
      <c r="C68" s="90"/>
      <c r="D68" s="92"/>
      <c r="E68" s="93"/>
      <c r="F68" s="94"/>
      <c r="G68" s="95" t="s">
        <v>157</v>
      </c>
      <c r="H68" s="96">
        <f>IF(SUM(H14:H66)=0,"",H67*25%)</f>
      </c>
      <c r="I68" s="97"/>
      <c r="L68" s="97"/>
    </row>
    <row r="69" spans="1:9" s="35" customFormat="1" ht="9">
      <c r="A69" s="41"/>
      <c r="B69" s="41"/>
      <c r="F69" s="34"/>
      <c r="G69" s="102" t="s">
        <v>27</v>
      </c>
      <c r="H69" s="103"/>
      <c r="I69" s="34"/>
    </row>
    <row r="70" spans="7:9" ht="15.75">
      <c r="G70" s="107">
        <f>IF(SUM(H14:H66)=0,"",SUM(H67:H68))</f>
      </c>
      <c r="H70" s="108"/>
      <c r="I70" s="11"/>
    </row>
    <row r="71" spans="8:9" ht="7.5" customHeight="1">
      <c r="H71" s="3"/>
      <c r="I71" s="11"/>
    </row>
    <row r="72" spans="1:8" s="45" customFormat="1" ht="27" customHeight="1">
      <c r="A72" s="109" t="str">
        <f>" - "&amp;Dados!B23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72" s="109"/>
      <c r="C72" s="109"/>
      <c r="D72" s="109"/>
      <c r="E72" s="109"/>
      <c r="F72" s="109"/>
      <c r="G72" s="109"/>
      <c r="H72" s="109"/>
    </row>
    <row r="73" spans="1:8" s="45" customFormat="1" ht="27" customHeight="1">
      <c r="A73" s="109" t="str">
        <f>" - "&amp;Dados!B24</f>
        <v> - A prestação dos serviços do objeto desta licitação deverá iniciar após assinatura de pertinente contrato, a partir da data de emissão da Ordem de Serviço para o período estimado de 02 (dois) meses, conforme cronograma estabelecido em conjunto com o engenheiro da Prefeitura Municipal de Sumidouro;</v>
      </c>
      <c r="B73" s="109"/>
      <c r="C73" s="109"/>
      <c r="D73" s="109"/>
      <c r="E73" s="109"/>
      <c r="F73" s="109"/>
      <c r="G73" s="109"/>
      <c r="H73" s="109"/>
    </row>
    <row r="74" spans="1:8" s="45" customFormat="1" ht="11.25">
      <c r="A74" s="109" t="str">
        <f>" - "&amp;Dados!B25</f>
        <v> - O pagamento do objeto de que trata a TOMADA DE PREÇOS 003/2023, será efetuado pela Tesouraria da Prefeitura Municipal de Sumidouro;</v>
      </c>
      <c r="B74" s="109"/>
      <c r="C74" s="109"/>
      <c r="D74" s="109"/>
      <c r="E74" s="109"/>
      <c r="F74" s="109"/>
      <c r="G74" s="109"/>
      <c r="H74" s="109"/>
    </row>
    <row r="75" spans="1:8" s="10" customFormat="1" ht="11.25">
      <c r="A75" s="109" t="str">
        <f>" - "&amp;Dados!B26</f>
        <v> - Proposta válida por 60 (sessenta) dias</v>
      </c>
      <c r="B75" s="109"/>
      <c r="C75" s="109"/>
      <c r="D75" s="109"/>
      <c r="E75" s="109"/>
      <c r="F75" s="109"/>
      <c r="G75" s="109"/>
      <c r="H75" s="109"/>
    </row>
    <row r="82" spans="3:8" ht="12.75" customHeight="1">
      <c r="C82" s="1"/>
      <c r="E82" s="1"/>
      <c r="H82" s="1"/>
    </row>
    <row r="83" spans="3:8" ht="12.75">
      <c r="C83" s="1"/>
      <c r="E83" s="1"/>
      <c r="H83" s="1"/>
    </row>
    <row r="84" spans="3:8" ht="12.75">
      <c r="C84" s="47"/>
      <c r="E84" s="1"/>
      <c r="H84" s="1"/>
    </row>
    <row r="85" spans="3:8" ht="12.75">
      <c r="C85" s="1"/>
      <c r="E85" s="1"/>
      <c r="H85" s="1"/>
    </row>
    <row r="86" spans="3:8" ht="12.75">
      <c r="C86" s="1"/>
      <c r="E86" s="1"/>
      <c r="H86" s="1"/>
    </row>
  </sheetData>
  <sheetProtection/>
  <autoFilter ref="A11:H75"/>
  <mergeCells count="16">
    <mergeCell ref="G70:H70"/>
    <mergeCell ref="A75:H75"/>
    <mergeCell ref="A2:H2"/>
    <mergeCell ref="A72:H72"/>
    <mergeCell ref="A73:H73"/>
    <mergeCell ref="A74:H74"/>
    <mergeCell ref="E10:H10"/>
    <mergeCell ref="B8:H8"/>
    <mergeCell ref="B9:H9"/>
    <mergeCell ref="B10:C10"/>
    <mergeCell ref="G69:H69"/>
    <mergeCell ref="A3:H3"/>
    <mergeCell ref="A4:H4"/>
    <mergeCell ref="A6:H6"/>
    <mergeCell ref="A5:H5"/>
    <mergeCell ref="A7:B7"/>
  </mergeCells>
  <conditionalFormatting sqref="G70">
    <cfRule type="expression" priority="24" dxfId="17" stopIfTrue="1">
      <formula>IF($K69="OK",IF(I69=1,TRUE(),FALSE()),FALSE())</formula>
    </cfRule>
    <cfRule type="expression" priority="25" dxfId="18" stopIfTrue="1">
      <formula>IF($K69="Empate",IF(I69=1,TRUE(),FALSE()),FALSE())</formula>
    </cfRule>
    <cfRule type="expression" priority="26" dxfId="15" stopIfTrue="1">
      <formula>IF($K69="Empate",IF(I69=2,TRUE(),FALSE()),FALSE())</formula>
    </cfRule>
  </conditionalFormatting>
  <conditionalFormatting sqref="H14:H15 H17:H19 H21:H23 H25:H26 H28:H32 H34:H42 H44:H48 H62:H66 H50:H60">
    <cfRule type="expression" priority="27" dxfId="1" stopIfTrue="1">
      <formula>IF(ISTEXT(G14),FALSE(),IF(G14&gt;F14,TRUE(),FALSE()))</formula>
    </cfRule>
  </conditionalFormatting>
  <conditionalFormatting sqref="G69">
    <cfRule type="expression" priority="21" dxfId="13" stopIfTrue="1">
      <formula>IF($K69="Empate",IF(I69=1,TRUE(),FALSE()),FALSE())</formula>
    </cfRule>
    <cfRule type="expression" priority="22" dxfId="19" stopIfTrue="1">
      <formula>IF(I69="&gt;",FALSE(),IF(I69&gt;0,TRUE(),FALSE()))</formula>
    </cfRule>
    <cfRule type="expression" priority="23" dxfId="1" stopIfTrue="1">
      <formula>IF(I69="&gt;",TRUE(),FALSE())</formula>
    </cfRule>
  </conditionalFormatting>
  <conditionalFormatting sqref="C14:C15 C17:C19 C21:C23 C25:C26 C28:C32 C34:C42 C44:C48 C62:C66 C50:C60">
    <cfRule type="expression" priority="28" dxfId="0" stopIfTrue="1">
      <formula>IF(#REF!=1,IF(#REF!=0,1,0),0)</formula>
    </cfRule>
  </conditionalFormatting>
  <conditionalFormatting sqref="G17:G18 G14 G28:G31 G34:G41 G50:G59">
    <cfRule type="cellIs" priority="29" dxfId="4" operator="equal" stopIfTrue="1">
      <formula>""</formula>
    </cfRule>
  </conditionalFormatting>
  <conditionalFormatting sqref="E10:H10 B8:B9 B10:C10">
    <cfRule type="cellIs" priority="30" dxfId="4" operator="equal" stopIfTrue="1">
      <formula>$H$1</formula>
    </cfRule>
  </conditionalFormatting>
  <conditionalFormatting sqref="G21:G22">
    <cfRule type="cellIs" priority="17" dxfId="4" operator="equal" stopIfTrue="1">
      <formula>""</formula>
    </cfRule>
  </conditionalFormatting>
  <conditionalFormatting sqref="G25">
    <cfRule type="cellIs" priority="14" dxfId="4" operator="equal" stopIfTrue="1">
      <formula>""</formula>
    </cfRule>
  </conditionalFormatting>
  <conditionalFormatting sqref="G44:G47">
    <cfRule type="cellIs" priority="10" dxfId="4" operator="equal" stopIfTrue="1">
      <formula>""</formula>
    </cfRule>
  </conditionalFormatting>
  <conditionalFormatting sqref="G62:G65">
    <cfRule type="cellIs" priority="9" dxfId="4" operator="equal" stopIfTrue="1">
      <formula>""</formula>
    </cfRule>
  </conditionalFormatting>
  <conditionalFormatting sqref="H68">
    <cfRule type="expression" priority="3" dxfId="1" stopIfTrue="1">
      <formula>IF(ISTEXT(G68),FALSE(),IF(G68&gt;F68,TRUE(),FALSE()))</formula>
    </cfRule>
  </conditionalFormatting>
  <conditionalFormatting sqref="C68">
    <cfRule type="expression" priority="4" dxfId="0" stopIfTrue="1">
      <formula>IF(#REF!=1,IF(#REF!=0,1,0),0)</formula>
    </cfRule>
  </conditionalFormatting>
  <conditionalFormatting sqref="H67">
    <cfRule type="expression" priority="1" dxfId="1" stopIfTrue="1">
      <formula>IF(ISTEXT(G67),FALSE(),IF(G67&gt;F67,TRUE(),FALSE()))</formula>
    </cfRule>
  </conditionalFormatting>
  <conditionalFormatting sqref="C67">
    <cfRule type="expression" priority="2" dxfId="0" stopIfTrue="1">
      <formula>IF(#REF!=1,IF(#REF!=0,1,0),0)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orientation="portrait" paperSize="9" scale="74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1406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0" t="s">
        <v>9</v>
      </c>
      <c r="B1" s="13" t="s">
        <v>159</v>
      </c>
      <c r="E1" s="6"/>
      <c r="F1" s="6"/>
      <c r="G1" s="6"/>
    </row>
    <row r="2" spans="1:7" ht="12.75">
      <c r="A2" s="20" t="s">
        <v>10</v>
      </c>
      <c r="B2" s="7" t="s">
        <v>160</v>
      </c>
      <c r="E2" s="6"/>
      <c r="F2" s="6"/>
      <c r="G2" s="6"/>
    </row>
    <row r="3" spans="1:7" ht="12.75">
      <c r="A3" s="20" t="s">
        <v>11</v>
      </c>
      <c r="B3" s="7" t="s">
        <v>161</v>
      </c>
      <c r="C3" s="7"/>
      <c r="E3" s="6"/>
      <c r="F3" s="6"/>
      <c r="G3" s="6"/>
    </row>
    <row r="4" spans="1:7" ht="12.75">
      <c r="A4" s="20" t="s">
        <v>12</v>
      </c>
      <c r="B4" s="13" t="s">
        <v>171</v>
      </c>
      <c r="C4" s="7"/>
      <c r="E4" s="6"/>
      <c r="F4" s="6"/>
      <c r="G4" s="6"/>
    </row>
    <row r="5" spans="1:7" ht="12.75">
      <c r="A5" s="20" t="s">
        <v>13</v>
      </c>
      <c r="B5" s="13" t="s">
        <v>43</v>
      </c>
      <c r="C5" s="7"/>
      <c r="E5" s="6"/>
      <c r="F5" s="6"/>
      <c r="G5" s="6"/>
    </row>
    <row r="6" spans="1:7" ht="12.75">
      <c r="A6" s="20" t="s">
        <v>19</v>
      </c>
      <c r="B6" s="16" t="s">
        <v>44</v>
      </c>
      <c r="C6" s="7"/>
      <c r="E6" s="6"/>
      <c r="F6" s="6"/>
      <c r="G6" s="6"/>
    </row>
    <row r="7" spans="1:7" ht="12.75">
      <c r="A7" s="20" t="s">
        <v>14</v>
      </c>
      <c r="B7" s="7" t="s">
        <v>30</v>
      </c>
      <c r="C7" s="7"/>
      <c r="E7" s="6"/>
      <c r="F7" s="6"/>
      <c r="G7" s="6"/>
    </row>
    <row r="8" spans="1:7" ht="12.75">
      <c r="A8" s="29" t="s">
        <v>23</v>
      </c>
      <c r="B8" s="33">
        <v>43901.41</v>
      </c>
      <c r="C8" s="89"/>
      <c r="D8" s="88"/>
      <c r="E8" s="6"/>
      <c r="F8" s="6"/>
      <c r="G8" s="6"/>
    </row>
    <row r="9" spans="1:7" ht="12.75">
      <c r="A9" s="21" t="s">
        <v>0</v>
      </c>
      <c r="E9" s="6"/>
      <c r="F9" s="6"/>
      <c r="G9" s="6"/>
    </row>
    <row r="10" spans="1:7" ht="12.75">
      <c r="A10" s="22" t="s">
        <v>2</v>
      </c>
      <c r="E10" s="6"/>
      <c r="F10" s="6"/>
      <c r="G10" s="6"/>
    </row>
    <row r="11" spans="1:7" ht="12.75">
      <c r="A11" s="23" t="s">
        <v>8</v>
      </c>
      <c r="E11" s="6"/>
      <c r="F11" s="6"/>
      <c r="G11" s="6"/>
    </row>
    <row r="12" spans="1:7" ht="12.75">
      <c r="A12" s="22" t="s">
        <v>20</v>
      </c>
      <c r="E12" s="6"/>
      <c r="F12" s="6"/>
      <c r="G12" s="6"/>
    </row>
    <row r="13" spans="1:7" ht="12.75">
      <c r="A13" s="22" t="s">
        <v>24</v>
      </c>
      <c r="E13" s="6"/>
      <c r="F13" s="6"/>
      <c r="G13" s="6"/>
    </row>
    <row r="14" spans="1:7" ht="12.75">
      <c r="A14" s="22" t="s">
        <v>33</v>
      </c>
      <c r="E14" s="6"/>
      <c r="F14" s="6"/>
      <c r="G14" s="6"/>
    </row>
    <row r="15" spans="1:7" ht="12.75">
      <c r="A15" s="22" t="s">
        <v>34</v>
      </c>
      <c r="E15" s="6"/>
      <c r="F15" s="6"/>
      <c r="G15" s="6"/>
    </row>
    <row r="16" spans="1:7" ht="12.75">
      <c r="A16" s="81" t="s">
        <v>35</v>
      </c>
      <c r="B16" s="28"/>
      <c r="E16" s="28"/>
      <c r="F16" s="6"/>
      <c r="G16" s="6"/>
    </row>
    <row r="17" spans="1:13" s="27" customFormat="1" ht="12.75">
      <c r="A17" s="26" t="s">
        <v>21</v>
      </c>
      <c r="B17" s="78" t="s">
        <v>42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7" customFormat="1" ht="12.75">
      <c r="A18" s="26" t="s">
        <v>22</v>
      </c>
      <c r="B18" s="78" t="s">
        <v>162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7" ht="12.75">
      <c r="A19" s="82"/>
      <c r="B19" s="28"/>
      <c r="E19" s="6"/>
      <c r="F19" s="6"/>
      <c r="G19" s="6"/>
    </row>
    <row r="20" spans="2:7" ht="12.75">
      <c r="B20" s="28"/>
      <c r="E20" s="6"/>
      <c r="F20" s="6"/>
      <c r="G20" s="6"/>
    </row>
    <row r="21" spans="5:7" ht="12.75">
      <c r="E21" s="6"/>
      <c r="F21" s="6"/>
      <c r="G21" s="6"/>
    </row>
    <row r="22" spans="5:7" ht="12.75">
      <c r="E22" s="6"/>
      <c r="F22" s="6"/>
      <c r="G22" s="6"/>
    </row>
    <row r="23" spans="1:7" ht="63.75">
      <c r="A23" s="24" t="s">
        <v>15</v>
      </c>
      <c r="B23" s="25" t="s">
        <v>31</v>
      </c>
      <c r="E23" s="6"/>
      <c r="F23" s="6"/>
      <c r="G23" s="6"/>
    </row>
    <row r="24" spans="1:7" ht="63.75">
      <c r="A24" s="24" t="s">
        <v>16</v>
      </c>
      <c r="B24" s="79" t="s">
        <v>163</v>
      </c>
      <c r="E24" s="6"/>
      <c r="F24" s="6"/>
      <c r="G24" s="6"/>
    </row>
    <row r="25" spans="1:7" ht="38.25">
      <c r="A25" s="24" t="s">
        <v>17</v>
      </c>
      <c r="B25" s="79" t="s">
        <v>164</v>
      </c>
      <c r="E25" s="6"/>
      <c r="F25" s="6"/>
      <c r="G25" s="6"/>
    </row>
    <row r="26" spans="1:7" ht="25.5">
      <c r="A26" s="24" t="s">
        <v>18</v>
      </c>
      <c r="B26" s="25" t="s">
        <v>28</v>
      </c>
      <c r="E26" s="6"/>
      <c r="F26" s="6"/>
      <c r="G26" s="6"/>
    </row>
    <row r="27" spans="1:2" ht="12.75">
      <c r="A27" s="83" t="s">
        <v>36</v>
      </c>
      <c r="B27" s="80" t="s">
        <v>165</v>
      </c>
    </row>
    <row r="29" ht="12.75">
      <c r="C29" s="12"/>
    </row>
    <row r="30" ht="12.75">
      <c r="C30" s="12"/>
    </row>
    <row r="31" ht="12.75">
      <c r="C31" s="12"/>
    </row>
    <row r="32" ht="12.75">
      <c r="C32" s="1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2023-04-26T20:12:03Z</cp:lastPrinted>
  <dcterms:created xsi:type="dcterms:W3CDTF">2006-04-18T17:38:46Z</dcterms:created>
  <dcterms:modified xsi:type="dcterms:W3CDTF">2023-05-16T17:59:38Z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