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 - Itens" sheetId="1" r:id="rId1"/>
    <sheet name="Dados" sheetId="2" r:id="rId2"/>
  </sheets>
  <externalReferences>
    <externalReference r:id="rId5"/>
  </externalReferences>
  <definedNames>
    <definedName name="_xlnm._FilterDatabase" localSheetId="0" hidden="1">'Quadro de Preços - Itens'!$A$11:$H$129</definedName>
    <definedName name="_xlfn.BAHTTEXT" hidden="1">#NAME?</definedName>
    <definedName name="_xlfn.SINGLE" hidden="1">#NAME?</definedName>
    <definedName name="_xlnm.Print_Titles" localSheetId="0">'Quadro de Preços - Itens'!$1:$12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I1" authorId="0">
      <text>
        <r>
          <rPr>
            <b/>
            <sz val="8"/>
            <rFont val="Tahoma"/>
            <family val="2"/>
          </rPr>
          <t>Instruções:</t>
        </r>
        <r>
          <rPr>
            <sz val="8"/>
            <rFont val="Tahoma"/>
            <family val="2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I9" authorId="0">
      <text>
        <r>
          <rPr>
            <b/>
            <sz val="8"/>
            <rFont val="Tahoma"/>
            <family val="2"/>
          </rPr>
          <t>Configuração da Página:</t>
        </r>
        <r>
          <rPr>
            <sz val="8"/>
            <rFont val="Tahoma"/>
            <family val="2"/>
          </rPr>
          <t xml:space="preserve">
Esta página está configurada para papel A4. Os cabeçalhos se repetirão automaticamente.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Valor Unitário Máximo:
</t>
        </r>
        <r>
          <rPr>
            <sz val="8"/>
            <rFont val="Tahoma"/>
            <family val="2"/>
          </rPr>
          <t xml:space="preserve">Se o VALOR UNITÁRIO PROPOSTO informado for maior que o VALOR UNITÁRIO MÁXIMO, aparecerá a palavra "ACIMA" no VALOR TOTAL. Neste caso, informe um valor igual ou menor que o VALOR UNITÁRIO MÁXIMO ou informe NC (Item Não Cotado) no campo VALOR UNITÁRIO PROPOSTO.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<sst xmlns="http://schemas.openxmlformats.org/spreadsheetml/2006/main" count="346" uniqueCount="255">
  <si>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</si>
  <si>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</si>
  <si>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</si>
  <si>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</si>
  <si>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</si>
  <si>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</si>
  <si>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</si>
  <si>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</si>
  <si>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</si>
  <si>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</si>
  <si>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</si>
  <si>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</si>
  <si>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</si>
  <si>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</si>
  <si>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</si>
  <si>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</si>
  <si>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</si>
  <si>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</si>
  <si>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</si>
  <si>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Contrato: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</si>
  <si>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</si>
  <si>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</si>
  <si>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</si>
  <si>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</si>
  <si>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</si>
  <si>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</si>
  <si>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</si>
  <si>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</si>
  <si>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</si>
  <si>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Subtotal&gt;&gt;</t>
  </si>
  <si>
    <t>MENOR PREÇO POR REGIME GLOBAL</t>
  </si>
  <si>
    <t>A prestação dos serviços do objeto desta licitação deverá iniciar a partir da data de celebração do contrato pertinente, após emissão da Ordem de Serviço, conforme cronograma estabelecido em conjunto com o engenheiro da Prefeitura Municipal de Sumidouro;</t>
  </si>
  <si>
    <t>VALOR ESTIMADO:</t>
  </si>
  <si>
    <t>Representante:</t>
  </si>
  <si>
    <t>CPF:</t>
  </si>
  <si>
    <t>Enquadramento:</t>
  </si>
  <si>
    <t>Prazo:</t>
  </si>
  <si>
    <t>ANEXO I - QUADRO DE PROPOSTAS</t>
  </si>
  <si>
    <t>02.020.0002-A</t>
  </si>
  <si>
    <t>Código SINAPI</t>
  </si>
  <si>
    <t>Secretaria Municipal de Obras</t>
  </si>
  <si>
    <t>Homologação: __/__/2023</t>
  </si>
  <si>
    <t>Previsão Publicação: __/__/2023</t>
  </si>
  <si>
    <t>Prazo do Contrato: 12 (doze) meses a contar de sua assinatura.</t>
  </si>
  <si>
    <t>PLACA DE IDENTIFICACAO DE OBRA PUBLICA,TIPO BANNER/PLOTTER,CONSTITUIDA POR LONA E IMPRESSAO DIGITAL,INCLUSIVE SUPORTES DE MADEIRA.FORNECIMENTO E COLOCACAO</t>
  </si>
  <si>
    <t>M2</t>
  </si>
  <si>
    <t>02.006.0010-A</t>
  </si>
  <si>
    <t>ALUGUEL DE CONTAINER PARA ESCRITORIO,MEDINDO 2,20M LARGURA,6,20M COMPRIMENTO E 2,50M ALTURA,COMPOSTO DE CHAPAS DE ACO C/NERVURAS TRAPEZOIDAIS,ISOLAMENTO TERMO-ACUSTICO NO FORRO,CHASSIS REFORCADO E PISO EM COMPENSADO NAVAL, INCLUINDO INSTALACOES ELETRICAS,EXCLUSIVE TRANSPORTE(VIDE ITEM 04.005.0300) ECARGA E DESCARGA(VIDE ITEM 04.013.0015)</t>
  </si>
  <si>
    <t>UNXMES</t>
  </si>
  <si>
    <t>04.005.0300-A</t>
  </si>
  <si>
    <t>TRANSPORTE DE CONTAINER,SEGUNDO DESCRICAO DA FAMILIA 02.006,EXCLUSIVE CARGA E DESCARGA(VIDE ITEM 04.013.0015)</t>
  </si>
  <si>
    <t>UNXKM</t>
  </si>
  <si>
    <t>04.013.0015-A</t>
  </si>
  <si>
    <t>CARGA E DESCARGA DE CONTAINER,SEGUNDO DESCRICAO DA FAMILIA 02.006</t>
  </si>
  <si>
    <t>UN</t>
  </si>
  <si>
    <t>ETAPA A:</t>
  </si>
  <si>
    <t>ETAPA B:</t>
  </si>
  <si>
    <t>05.001.0134-0</t>
  </si>
  <si>
    <t>ARRANCAMENTO DE PORTAS,JANELAS E CAIXILHOS DE AR CONDICIONADO OU OUTROS</t>
  </si>
  <si>
    <t>05.001.0001-A</t>
  </si>
  <si>
    <t>DEMOLICAO MANUAL DE CONCRETO SIMPLES COM EMPILHAMENTO LATERAL DENTRO DO CANTEIRO DE SERVICO</t>
  </si>
  <si>
    <t>M3</t>
  </si>
  <si>
    <t>05.001.0023-A</t>
  </si>
  <si>
    <t>DEMOLICAO MANUAL DE ALVENARIA DE TIJOLOS FURADOS,INCLUSIVE EMPILHAMENTO LATERAL DENTRO DO CANTEIRO DE SERVICO</t>
  </si>
  <si>
    <t>05.001.0041-A</t>
  </si>
  <si>
    <t>REMOCAO DE COBERTURA EM TELHAS DE FIBROCIMENTO CONVENCIONAL,ONDULADA,INCLUSIVE MADEIRAMENTO,MEDIDO O CONJUNTO PELA AREAREAL DE COBERTURA</t>
  </si>
  <si>
    <t>05.002.0014-A</t>
  </si>
  <si>
    <t>DEMOLICAO COM EQUIPAMENTO DE AR COMPRIMIDO,DE PASSEIO CIMENTADO COM ESPESSURA ATE 10CM,INCLUSIVE EMPILHAMENTO LATERAL DENTRO DO CANTEIRO DE SERVICO</t>
  </si>
  <si>
    <t>04.011.0051-B</t>
  </si>
  <si>
    <t>CARGA E DESCARGA MECANICA,COM PA-CARREGADEIRA,COM 1,30M3 DECAPACIDADE,UTILIZANDO CAMINHAO BASCULANTE A OLEO DIESEL,COMCAPACIDADE UTIL DE 8T,CONSIDERADOS PARA O CAMINHAO OS TEMPOSDE ESPERA,MANOBRA,CARGA E DESCARGA E PARA A CARREGADEIRA OSTEMPOS DE ESPERA E OPERACAO PARA CARGAS DE 50T POR DIA DE 8H</t>
  </si>
  <si>
    <t>T</t>
  </si>
  <si>
    <t>04.005.0007-A</t>
  </si>
  <si>
    <t>TRANSPORTE DE CARGA DE QUALQUER NATUREZA,EXCLUSIVE AS DESPESAS DE CARGA E DESCARGA,TANTO DE ESPERA DO CAMINHAO COMO DO SERVENTE OU EQUIPAMENTO AUXILIAR,A VELOCIDADE MEDIA DE 25KM/H,EM CAMINHAO DE CARROCEIRA FIXA A OLEO DIESEL,COM CAPACIDADEUTIL DE 7,5T</t>
  </si>
  <si>
    <t>T X KM</t>
  </si>
  <si>
    <t>04.014.0095-A</t>
  </si>
  <si>
    <t>RETIRADA DE ENTULHO DE OBRA COM CACAMBA DE ACO TIPO CONTAINER COM 5M3 DE CAPACIDADE,INCLUSIVE CARREGAMENTO,TRANSPORTE EDESCARREGAMENTO.CUSTO POR UNIDADE DE CACAMBA E INCLUI A TAXA PARA DESCARGA EM LOCAIS AUTORIZADOS</t>
  </si>
  <si>
    <t>ETAPA C:</t>
  </si>
  <si>
    <t>03.001.0001-B</t>
  </si>
  <si>
    <t>ESCAVACAO MANUAL DE VALA/CAVA EM MATERIAL DE 1ª CATEGORIA (A(AREIA,ARGILA OU PICARRA),ATE 1,50M DE PROFUNDIDADE,EXCLUSIVE ESCORAMENTO E ESGOTAMENTO</t>
  </si>
  <si>
    <t>03.026.0010-A</t>
  </si>
  <si>
    <t>ESCAVACAO MECANICA,EM MATERIAL DE 1ªCATEGORIA,UTILIZANDO TRATOR DE LAMINA COM POTENCIA EM TORNO DE 335CV,INCLUSIVE CARGACOM CARREGADOR FRONTAL DE PNEUS DE 3,10M3</t>
  </si>
  <si>
    <t>03.009.0004-A</t>
  </si>
  <si>
    <t>ATERRO COM MATERIAL DE 1ªCATEGORIA,COMPACTADO MANUALMENTE EMCAMADAS DE 20CM,ATE UMA ALTURA MAXIMA DE 80CM,PARA SUPORTEDE CAMADA DE CONCRETO,INCLUSIVE DOIS TIROS DE PA,ESPALHAMENTO E REGA,EXCLUSIVE FORNECIMENTO DA TERRA</t>
  </si>
  <si>
    <t>ETAPA D:</t>
  </si>
  <si>
    <t>104483</t>
  </si>
  <si>
    <t>COMPOSIÇÃO PARAMÉTRICA PARA EXECUÇÃO DE ESTRUTURAS DE CONCRETO ARMADO CONVENCIONAL, PARA EDIFICAÇÃO HABITACIONAL MULTIFAMILIAR (PRÉDIO), ATÉ 4 PAVIMENTOS, FCK = 25 MPA. AF_11/2022</t>
  </si>
  <si>
    <t>11.016.0007-A</t>
  </si>
  <si>
    <t>PILARES E/OU VIGAS EM TRELICAS METALICAS,INCLUSIVE PERDAS EUMA DEMAO PINTURA ANTIOXIDO.FORNECIMENTO E MONTAGEM</t>
  </si>
  <si>
    <t>KG</t>
  </si>
  <si>
    <t>11.030.0025-A</t>
  </si>
  <si>
    <t>LAJE PRE-MOLDADA BETA 11,PARA SOBRECARGA ATE 3,5KN/M2 E VAODE 4,40M,CONSIDERANDO VIGOTAS,TIJOLOS E ARMADURA NEGATIVA,INCLUSIVE CAPEAMENTO DE 3CM DE ESPESSURA,C/CONCRETO FCK=25MPAE ESCORAMENTO.FORNECIMENTO E MONTAGEM DO CONJUNTO</t>
  </si>
  <si>
    <t>ETAPA E:</t>
  </si>
  <si>
    <t>12.003.0120-A</t>
  </si>
  <si>
    <t>ALVENARIA DE TIJOLOS CERAMICOS FURADOS 10X20X30CM,COMPLEMENTADA COM 6% DE TIJOLOS DE 10X20X20CM,ASSENTES COM ARGAMASSA DE CIMENTO E SAIBRO,NO TRACO 1:8,EM PAREDES DE MEIA VEZ(0,10M) COM VAOS OU ARESTAS,ATE 3,00M DE ALTURA E MEDIDA PELA AREAREAL</t>
  </si>
  <si>
    <t>ETAPA F:</t>
  </si>
  <si>
    <t>11.016.0003-A</t>
  </si>
  <si>
    <t>ESTRUTURA METALICA PARA COBERTURA DE GALPAO EM ARCO OU EM DUAS OU MAIS AGUAS,COM TRELICAS,TERCAS,TIRANTES,ETC,SOBRE APOIOS(EXCLUSIVE ESTES)PARA CARGA DE COBERTURA DE FIBROCIMENTO OU METALICA,VAOS ATE 15M,CONSIDERANDO AS PERDAS E UMA DEMAO DE PINTURA ANTIOXIDO,EXCLUSIVE COBERTURA E ACESSORIOS.FORNECIMENTO E MONTAGEM</t>
  </si>
  <si>
    <t>16.005.0006-A</t>
  </si>
  <si>
    <t>COBERTURA EM TELHAS TRAPEZOIDAIS DE GALVALUME,COM ESPESSURAAPROXIMADA DE 0,5MM,SOBREPOSICAO LATERAL DE UMA ONDA E LONGITUDINAL DE 0,20M,FIXACAO COM PARAFUSOS OU HASTES DE ALUMINIO5/16"X250MM COM ROSCA,EXCLUSIVE MADEIRAMENTO E CUMEEIRA.MEDIDA PELA AREA REAL DE COBERTURA.FORNECIMENTO E COLOCACAO</t>
  </si>
  <si>
    <t>16.007.0030-A</t>
  </si>
  <si>
    <t>CALHA EM CHAPA DE ACO GALVANIZADO N°24 COM 75CM DE DESENVOLVIMENTO.FORNECIMENTO E COLOCACAO</t>
  </si>
  <si>
    <t>M</t>
  </si>
  <si>
    <t>16.004.0055-A</t>
  </si>
  <si>
    <t>CONDUTOR PARA CALHA DE BEIRAL DE PVC,DN 88,INCLUSIVE CONEXOES.FORNECIMENTO E COLOCACAO</t>
  </si>
  <si>
    <t>ETAPA G:</t>
  </si>
  <si>
    <t>14.002.0402-A</t>
  </si>
  <si>
    <t>PORTA DE ABRIR EM ACO LAMINADO A FRIO COM ADICAO DE COBRE,TIPO VENEZIANA,PINTADA COM TINTA PRIMER,COM LARGURA E ALTURA APROXIMADAS DE 0,80X2,10M,INCLUSIVE FECHADURA DE CILINDRO E DOBRADICAS.FORNECIMENTO E COLOCACAO</t>
  </si>
  <si>
    <t>14.006.0012-A</t>
  </si>
  <si>
    <t>PORTA DE MADEIRA DE LEI EM COMPENSADO DE 70X210X3,5CM,FOLHEADA NAS 2 FACES,ADUELA DE 13X3CM E ALIZARES DE 5X2CM,EXCLUSIVE FERRAGENS.FORNECIMENTO E COLOCACAO</t>
  </si>
  <si>
    <t>14.002.0020-A</t>
  </si>
  <si>
    <t>PORTA DE ENROLAR EM CHAPA RAIADA Nº24,COMPLETA,COM GUIAS,EIXOS E MOLAS,COM FECHADURA NO CENTRO E CADEADO DE PISO,INCLUSIVE ESTE.FORNECIMENTO E COLOCACAO</t>
  </si>
  <si>
    <t>14.007.0030-A</t>
  </si>
  <si>
    <t>FERRAGENS PARA PORTA DE MADEIRA,DE 1 FOLHA DE ABRIR,DE ENTRADA DE SERVICO,CONSTANDO DE FORNEC.S/COLOCACAO,DE:-FECHADURADE CILINDRO OVALADO OU CIRCULAR,DE LATAO,DE ACABAMENTO CROMADO;-3 DOBRADICAS 3"X2.1/2" DE FERRO GALVANIZADO, COM PINO EBOLAS DE LATAO</t>
  </si>
  <si>
    <t>14.003.0163-A</t>
  </si>
  <si>
    <t>CAIXILHO FIXO DE ALUMINIO ANODIZADO AO NATURAL,SERIE 28,PARAVIDRO.FORNECIMENTO E COLOCACAO</t>
  </si>
  <si>
    <t>14.003.0130-A</t>
  </si>
  <si>
    <t>JANELA DE ALUMINIO ANODIZADO AO NATURAL FOSCO,TIPO MAXIM-AR,EM PERFIS SERIE 28,COM 90CM DE ALTURA,EM 4 MODULOS,COM PARTEINFERIOR FIXA,CONFORME PROJETO Nº6007/EMOP.FORNECIMENTO E COLOCACAO</t>
  </si>
  <si>
    <t>14.004.0015-A</t>
  </si>
  <si>
    <t>VIDRO PLANO TRANSPARENTE,COMUM,DE 4MM DE ESPESSURA.FORNECIMENTO E COLOCACAO</t>
  </si>
  <si>
    <t>ETAPA H:</t>
  </si>
  <si>
    <t>13.370.0010-A</t>
  </si>
  <si>
    <t>PATIO DE CONCRETO,NA ESPESSURA DE 8CM,NO TRACO 1:3:3 EM VOLUME, FORMANDO QUADROS DE 1,00X1,00M, COM SARRAFOS DE MADEIRAINCORPORADOS,EXCLUSIVE PREPARO DO TERRENO</t>
  </si>
  <si>
    <t>13.301.0095-a</t>
  </si>
  <si>
    <t>PISO CIMENTADO IMPERMEAVEL,COM 1,5CM DE ESPESSURA,DE ARGAMASSA DE CIMENTO E AREIA,NO TRACO 1:3 E IMPERMEABILIZANTE DE PEGA NORMAL ADICIONADO A AGUA DA ARGAMASSA NA DOSAGEM DE 1:12,ALISADO A COLHER,SOBRE BASE OU CONTRAPISO EXISTENTE</t>
  </si>
  <si>
    <t>94263</t>
  </si>
  <si>
    <t>GUIA (MEIO-FIO) CONCRETO, MOLDADA  IN LOCO  EM TRECHO RETO COM EXTRUSORA, 13 CM BASE X 22 CM ALTURA. AF_06/2016</t>
  </si>
  <si>
    <t>13.301.0132-A</t>
  </si>
  <si>
    <t>CONTRAPISO,BASE OU CAMADA REGULARIZADORA,EXECUTADA COM ARGAMASSA DE CIMENTO E AREIA,NO TRACO 1:4,NA ESPESSURA DE 5CM</t>
  </si>
  <si>
    <t>13.001.0050-B</t>
  </si>
  <si>
    <t>REVESTIMENTO EXTERNO,DE UMA VEZ,COM ARGAMASSA DE CIMENTO E AREOLA PARA EMBOCO,NO TRACO 1:2,COM 3CM DE ESPESSURA,INCLUSIVE CHAPISCO DE CIMENTO E AREIA,NO TRACO 1:3</t>
  </si>
  <si>
    <t>13.001.0015-A</t>
  </si>
  <si>
    <t>EMBOCO COM ARGAMASSA DE CIMENTO E AREIA,NO TRACO 1:1,5 COM 1,5CM DE ESPESSURA,INCLUSIVE CHAPISCO DE CIMENTO E AREIA,NO TRACO 1:3</t>
  </si>
  <si>
    <t>13.330.0053-A</t>
  </si>
  <si>
    <t>REVESTIMENTO DE PISO,COM LADRILHOS CERAMICOS ESMALTADOS,COMMEDIDAS EM TORNO DE 30X30CM E 8,5MM DE ESPESSURA,DESTINADOSA CARGA PESADA,COM RESISTENCIA A ABRASAO P.E.I.-III,ASSENTESEM SUPERFICIE EM OSSO,COM ARGAMASSA COLANTE SOBRE ARGAMASSADE CIMENTO,SAIBRO E AREIA,NO TRACO 1:3:3,E REJUNTAMENTO PRONTO</t>
  </si>
  <si>
    <t>13.301.0094-A</t>
  </si>
  <si>
    <t>RODAPE DE ARGAMASSA DE CIMENTO E AREIA,NO TRACO 1:3,COM 7CMDE ALTURA E 2CM DE ESPESSURA,SOBRE PAREDE DE OSSO</t>
  </si>
  <si>
    <t>13.030.0265-A</t>
  </si>
  <si>
    <t>REVESTIMENTO DE PAREDES COM LADRILHO CERAMICO,COM MEDIDAS EMTORNO DE (24X11,60X09)CM,EXCLUSIVE ARGAMASSA DE ASSENTAMENTO,JUNTAS REENTRANTES DE 1CM DE LARGURA</t>
  </si>
  <si>
    <t>13.348.0051-A</t>
  </si>
  <si>
    <t>PEITORIL EM GRANITO CINZA ANDORINHA,ESPESSURA DE 2CM,LARGURA15 A 18CM,EXCLUSIVE NATA DE CIMENTO, ARGAMASSA E REJUNTAMENTO</t>
  </si>
  <si>
    <t>13.348.0056-A</t>
  </si>
  <si>
    <t>PEITORIL EM GRANITO CINZA ANDORINHA,ESPESSURA DE 2CM,LARGURADE 28CM,EXCLUSIVE NATA DE CIMENTO,ARGAMASSA E REJUNTAMENTO</t>
  </si>
  <si>
    <t>13.348.0070-A</t>
  </si>
  <si>
    <t>SOLEIRA EM GRANITO CINZA ANDORINHA,ESPESSURA DE 2CM,COM 2 POLIMENTOS,LARGURA DE 13CM,ASSENTADO COM ARGAMASSA DE CIMENTO,SAIBRO E AREIA, NO TRACO 1:2:2, E REJUNTAMENTO COM CIMENTOBRANCO E CORANTE</t>
  </si>
  <si>
    <t>ETAPA I:</t>
  </si>
  <si>
    <t>INSTALAÇÕES HIDROSSANITÁRIA</t>
  </si>
  <si>
    <t>89957</t>
  </si>
  <si>
    <t>PONTO DE CONSUMO TERMINAL DE ÁGUA FRIA (SUBRAMAL) COM TUBULAÇÃO DE PVC, DN 25 MM, INSTALADO EM RAMAL DE ÁGUA, INCLUSOS RASGO E CHUMBAMENTO EM ALVENARIA. AF_12/2014</t>
  </si>
  <si>
    <t>89972</t>
  </si>
  <si>
    <t>KIT DE REGISTRO DE GAVETA BRUTO DE LATÃO ¾", INCLUSIVE CONEXÕES, ROSCÁVEL, INSTALADO EM RAMAL DE ÁGUA FRIA - FORNECIMENTO E INSTALAÇÃO. AF_12/2014</t>
  </si>
  <si>
    <t>94490</t>
  </si>
  <si>
    <t>REGISTRO DE ESFERA, PVC, SOLDÁVEL, COM VOLANTE, DN  32 MM - FORNECIMENTO E INSTALAÇÃO. AF_08/2021</t>
  </si>
  <si>
    <t>91785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</si>
  <si>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</si>
  <si>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91786</t>
  </si>
  <si>
    <t>(COMPOSIÇÃO REPRESENTATIVA) DO SERVIÇO DE INSTALAÇÃO TUBOS DE PVC, SOLDÁVEL, ÁGUA FRIA, DN 32 MM (INSTALADO EM RAMAL, SUB-RAMAL, RAMAL DE DISTRIBUIÇÃO OU PRUMADA), INCLUSIVE CONEXÕES, CORTES E FIXAÇÕES, PARA PRÉDIOS. AF_10/2015</t>
  </si>
  <si>
    <t>18.021.0035-A</t>
  </si>
  <si>
    <t>RESERVATORIO APOIADO PARA ARMAZENAMENTO DE AGUA POTAVEL OU PARA APROVEITAMENTO DE AGUA DA CHUVA AAC,EM FIBRA DE VIDRO OUPOLIETILENO,COM CAPACIDADE EM TORNO DE 1000L,INCLUSIVE TAMPA DE VEDACAO COM ESCOTILHA E FIXADORES,CONFORME NORMAS ABNTNBR 15527,NBR 12217 E NBR 8220.FORNECIMENTO</t>
  </si>
  <si>
    <t>15.028.0010-A</t>
  </si>
  <si>
    <t>COLOCACAO DE RESERVATORIO DE FIBROCIMENTO,FIBRA DE VIDRO OUSEMELHANTE COM 1000L,INCLUSIVE PECAS DE APOIO EM ALVENARIA EMADEIRA SERRADA,E FLANGES DE LIGACAO HIDRAULICA,EXCLUSIVE FORNECIMENTO DO RESERVATORIO</t>
  </si>
  <si>
    <t>86888</t>
  </si>
  <si>
    <t>VASO SANITÁRIO SIFONADO COM CAIXA ACOPLADA LOUÇA BRANCA - FORNECIMENTO E INSTALAÇÃO. AF_01/2020</t>
  </si>
  <si>
    <t>86902</t>
  </si>
  <si>
    <t>LAVATÓRIO LOUÇA BRANCA COM COLUNA, *44 X 35,5* CM, PADRÃO POPULAR - FORNECIMENTO E INSTALAÇÃO. AF_01/2020</t>
  </si>
  <si>
    <t>86879</t>
  </si>
  <si>
    <t>VÁLVULA EM PLÁSTICO 1 PARA PIA, TANQUE OU LAVATÓRIO, COM OU SEM LADRÃO - FORNECIMENTO E INSTALAÇÃO. AF_01/2020</t>
  </si>
  <si>
    <t>86906</t>
  </si>
  <si>
    <t>TORNEIRA CROMADA DE MESA, 1/2 OU 3/4, PARA LAVATÓRIO, PADRÃO POPULAR - FORNECIMENTO E INSTALAÇÃO. AF_01/2020</t>
  </si>
  <si>
    <t>86885</t>
  </si>
  <si>
    <t>ENGATE FLEXÍVEL EM PLÁSTICO BRANCO, 1/2 X 40CM - FORNECIMENTO E INSTALAÇÃO. AF_01/2020</t>
  </si>
  <si>
    <t>86882</t>
  </si>
  <si>
    <t>SIFÃO DO TIPO GARRAFA/COPO EM PVC 1.1/4  X 1.1/2 - FORNECIMENTO E INSTALAÇÃO. AF_01/2020</t>
  </si>
  <si>
    <t>86878</t>
  </si>
  <si>
    <t>VÁLVULA EM METAL CROMADO TIPO AMERICANA 3.1/2 X 1.1/2 PARA PIA - FORNECIMENTO E INSTALAÇÃO. AF_01/2020</t>
  </si>
  <si>
    <t>86910</t>
  </si>
  <si>
    <t>TORNEIRA CROMADA TUBO MÓVEL, DE PAREDE, 1/2 OU 3/4, PARA PIA DE COZINHA, PADRÃO MÉDIO - FORNECIMENTO E INSTALAÇÃO. AF_01/2020</t>
  </si>
  <si>
    <t>86889</t>
  </si>
  <si>
    <t>BANCADA DE GRANITO CINZA POLIDO, DE 1,50 X 0,60 M, PARA PIA DE COZINHA - FORNECIMENTO E INSTALAÇÃO. AF_01/2020</t>
  </si>
  <si>
    <t>86900</t>
  </si>
  <si>
    <t>CUBA DE EMBUTIR RETANGULAR DE AÇO INOXIDÁVEL, 46 X 30 X 12 CM - FORNECIMENTO E INSTALAÇÃO. AF_01/2020</t>
  </si>
  <si>
    <t>89482</t>
  </si>
  <si>
    <t>CAIXA SIFONADA, PVC, DN 100 X 100 X 50 MM, FORNECIDA E INSTALADA EM RAMAIS DE ENCAMINHAMENTO DE ÁGUA PLUVIAL. AF_06/2022</t>
  </si>
  <si>
    <t>89712</t>
  </si>
  <si>
    <t>TUBO PVC, SERIE NORMAL, ESGOTO PREDIAL, DN 50 MM, FORNECIDO E INSTALADO EM RAMAL DE DESCARGA OU RAMAL DE ESGOTO SANITÁRIO. AF_08/2022</t>
  </si>
  <si>
    <t>89711</t>
  </si>
  <si>
    <t>TUBO PVC, SERIE NORMAL, ESGOTO PREDIAL, DN 40 MM, FORNECIDO E INSTALADO EM RAMAL DE DESCARGA OU RAMAL DE ESGOTO SANITÁRIO. AF_08/2022</t>
  </si>
  <si>
    <t>89728</t>
  </si>
  <si>
    <t>CURVA CURTA 90 GRAUS, PVC, SERIE NORMAL, ESGOTO PREDIAL, DN 40 MM, JUNTA SOLDÁVEL, FORNECIDO E INSTALADO EM RAMAL DE DESCARGA OU RAMAL DE ESGOTO SANITÁRIO. AF_08/2022</t>
  </si>
  <si>
    <t>97896</t>
  </si>
  <si>
    <t>CAIXA ENTERRADA HIDRÁULICA RETANGULAR, EM CONCRETO PRÉ-MOLDADO, DIMENSÕES INTERNAS: 0,4X0,4X0,4 M. AF_12/2020</t>
  </si>
  <si>
    <t>101798</t>
  </si>
  <si>
    <t>TAMPA PARA CAIXA TIPO R1, EM FERRO FUNDIDO, DIMENSÕES INTERNAS: 0,40 X 0,60 M - FORNECIMENTO E INSTALAÇÃO. AF_12/2020</t>
  </si>
  <si>
    <t>89800</t>
  </si>
  <si>
    <t>TUBO PVC, SERIE NORMAL, ESGOTO PREDIAL, DN 100 MM, FORNECIDO E INSTALADO EM PRUMADA DE ESGOTO SANITÁRIO OU VENTILAÇÃO. AF_08/2022</t>
  </si>
  <si>
    <t>89531</t>
  </si>
  <si>
    <t>JOELHO 45 GRAUS, PVC, SERIE R, ÁGUA PLUVIAL, DN 100 MM, JUNTA ELÁSTICA, FORNECIDO E INSTALADO EM RAMAL DE ENCAMINHAMENTO. AF_06/2022</t>
  </si>
  <si>
    <t>89529</t>
  </si>
  <si>
    <t>JOELHO 90 GRAUS, PVC, SERIE R, ÁGUA PLUVIAL, DN 100 MM, JUNTA ELÁSTICA, FORNECIDO E INSTALADO EM RAMAL DE ENCAMINHAMENTO. AF_06/2022</t>
  </si>
  <si>
    <t>06.017.0001-A</t>
  </si>
  <si>
    <t>POCO DE VISITA,DE ANEIS DE CONCRETO PRE-MOLDADOS,PARA ESGOTOS SANITARIOS,SEGUNDO ESPECIFICACOES DA CEDAE,INCLUSIVE DEGRAUS,EXCLUSIVE TAMPAO DE FERRO FUNDIDO,COM PROFUNDIDADE DE 0,60M</t>
  </si>
  <si>
    <t>15.002.0062-A</t>
  </si>
  <si>
    <t>CAIXA DE GORDURA SIMPLES CILINDRICA,PRE-FABRICADA EM ANEIS DE CONCRETO,COM DIAMETRO DE 40CM E PROFUNDIDADE TOTAL DE 60CM,INCLUSIVE TAMPA DE CONCRETO.FORNECIMENTO E COLOCACAO</t>
  </si>
  <si>
    <t>15.065.0015-A</t>
  </si>
  <si>
    <t>LIGACAO PREDIAL DE ESGOTO SANITARIO,SEGUNDO INSTRUCOES DA CEDAE,INCLUSIVE CAIXA DE INSPECAO COM TAMPAO DE FERRO FUNDIDOLEVE,EM LOGRADOURO SEM PAVIMENTACAO,DOTADO DE COLETOR UNICO.ESTE CUSTO INCLUI ESCAVACAO E REATERRO</t>
  </si>
  <si>
    <t>06.016.0006-A</t>
  </si>
  <si>
    <t>TAMPAO COMPLETO DE FERRO FUNDIDO DUCTIL(NODULAR),CIRCULAR,PARA CAIXA DE REGISTRO NO PASSEIO,ABERTURA DO TELAR DE 600MM,COM TAMPA PARA ACESSO DE MANUTENCAO E SOBRETAMPA PARA MANOBRA,CLASSE B125 DA NBR 10160,CARGA DE CONTROLE DE 125KN,ASSENTADO COM ARGAMASSA DE CIMENTO E AREIA,NO TRACO 1:4 EM VOLUME.FORNECIMENTO E ASSENTAMENTO</t>
  </si>
  <si>
    <t>ETAPA J:</t>
  </si>
  <si>
    <t>INSTALAÇÕES ELÉTRICAS</t>
  </si>
  <si>
    <t>15.015.0250-A</t>
  </si>
  <si>
    <t>INSTALACAO DE PONTO DE TOMADA,EMBUTIDO NA ALVENARIA,EQUIVALENTE A 2 VARAS DE ELETRODUTO DE PVC RIGIDO DE 3/4",18,00M DEFIO 2,5MM2,CAIXAS,CONEXOES E TOMADA DE EMBUTIR,2P+T,10A,PADRAO BRASILEIRO,COM PLACA FOSFORESCENTE,INCLUSIVE ABERTURA E FECHAMENTO DE RASGO EM ALVENARIA</t>
  </si>
  <si>
    <t>15.015.0020-A</t>
  </si>
  <si>
    <t>INSTALACAO DE PONTO DE LUZ,EMBUTIDO NA LAJE,EQUIVALENTE A 2VARAS DE ELETRODUTO DE PVC RIGIDO DE 3/4",12,00M DE FIO 2,5MM2,CAIXAS,CONEXOES,LUVAS,CURVA E INTERRUPTOR DE EMBUTIR COMPLACA FOSFORESCENTE,INCLUSIVE ABERTURA E FECHAMENTO DE RASGOEM ALVENARIA</t>
  </si>
  <si>
    <t>15.015.0026-A</t>
  </si>
  <si>
    <t>INSTALACAO DE PONTO DE LUZ,APARENTE,EQUIVALENTE A 2 VARAS DEELETRODUTO DE PVC RIGIDO DE 1/2",12,00M DE FIO 2,5MM2,CAIXAS,CONEXOES,LUVAS,CURVA E INTERRUPTOR DE SOBREPOR</t>
  </si>
  <si>
    <t>18.027.0095-A</t>
  </si>
  <si>
    <t>LUMINARIA FECHADA,PARA ILUMINACAO DE QUADRA DE ESPORTES,DEPOSITOS E GALPOES,NA FORMA CIRCULAR,CORPO E FLANGE FUNDIDOS EMALUMINIO,REFLETOR REPUXADO EM CHAPA DE ALUMINIO,DIFUSOR DE VIDRO TEMPERADO,PARA LAMPADA:MISTA ATE 250W,VAPOR DE MERCURIO,VAPOR DE SODIO OU VAPOR METALICO ATE 400W,EXCLUSIVE LAMPADAE REATOR.FORNECIMENTO E COLOCACAO</t>
  </si>
  <si>
    <t>18.027.0312-A</t>
  </si>
  <si>
    <t>LUMINARIA DE SOBREPOR,FIXADA EM LAJE OU FORRO,TIPO CALHA,CHANFRADA OU PRISMATICA,COMPLETA,EQUIPADA COM REATOR ELETRONICODE ALTO FATOR DE POTENCIA E LAMPADA FLUORESCENTE DE 2X20W.FORNECIMENTO E COLOCACAO</t>
  </si>
  <si>
    <t>101876</t>
  </si>
  <si>
    <t>QUADRO DE DISTRIBUIÇÃO DE ENERGIA EM PVC, DE EMBUTIR, SEM BARRAMENTO, PARA 6 DISJUNTORES - FORNECIMENTO E INSTALAÇÃO. AF_10/2020</t>
  </si>
  <si>
    <t>15.007.0570-A</t>
  </si>
  <si>
    <t>DISJUNTOR TERMOMAGNETICO,MONOPOLAR,DE 10 A 32A,3KA,MODELO DIN,TIPO C.FORNECIMENTO E COLOCACAO</t>
  </si>
  <si>
    <t>15.007.0575-A</t>
  </si>
  <si>
    <t>DISJUNTOR TERMOMAGNETICO,BIPOLAR,DE 10 A 32A,3KA,MODELO DIN,TIPO C.FORNECIMENTO E COLOCACAO</t>
  </si>
  <si>
    <t>18.034.0010-A</t>
  </si>
  <si>
    <t>EXAUSTOR TUBO AXIAL,ACIONAMENTO DIRETO,DIAMETRO DE 300MM,HELICE DE 6 PALETAS,FABRICADA EM CHAPA DE ACO CARBONO.FORNECIMENTO E COLOCACAO</t>
  </si>
  <si>
    <t>ETAPA K:</t>
  </si>
  <si>
    <t>PINTURA</t>
  </si>
  <si>
    <t>17.018.0044-0</t>
  </si>
  <si>
    <t>REPINTURA COM TINTA LATEX,CLASSIFICACAO ECONOMICA,CONFORME ABNT NBR 15079,PARA INTERIOR,SOBRE SUPERFICIE EM BOM ESTADO ENA COR EXISTENTE,INCLUSIVE LIMPEZA,LEVE LIXAMENTO COM LIXAFINA,UMA DEMAO DE FUNDO PREPARADOR E UMA DE ACABAMENTO</t>
  </si>
  <si>
    <t>17.018.0010-A</t>
  </si>
  <si>
    <t>PREPARO DE SUPERFICIES NOVAS,COM REVESTIMENTO LISO,INTERIOR,INCLUSIVE RASPAGEM,LIMPEZA,UMA DEMAO DE SELADOR,UMA DEMAO DEMASSA CORRIDA E LIXAMENTOS NECESSARIOS</t>
  </si>
  <si>
    <t>17.018.0031-A</t>
  </si>
  <si>
    <t>PINTURA COM TINTA LATEX,CLASSIFICACAO PREMIUM OU STANDARD,CONFORME ABNT NBR 15079,FOSCA EM REVESTIMENTO LISO,INTERIOR,ACABAMENTO DE ALTA CLASSE,EM TRES DEMAOS E MAIS UMA DEMAO DE MASSA CORRIDA E LIXAMENTO,SOBRE SUPERFICIE JA PREPARADA,CONFORME O ITEM 17.018.0010,EXCLUSIVE ESTE PREPARO</t>
  </si>
  <si>
    <t>ETAPA L:</t>
  </si>
  <si>
    <t>PROJETOS EXECUTIVOS</t>
  </si>
  <si>
    <t>01.050.0034-A</t>
  </si>
  <si>
    <t>PROJETO EXECUTIVO ESTRUTURAL PARA PREDIOS ESCOLARES E ADMINISTRATIVOS ATE 500M2,INCLUSIVE PROJETO BASICO,APRESENTADO EMAUTOCAD NOS PADROES DA CONTRATANTE,CONSTANDO DE PLANTAS DE FORMA,ARMACAO E DETALHES, DE ACORDO COM A ABNT</t>
  </si>
  <si>
    <t>01.050.0113-A</t>
  </si>
  <si>
    <t>PROJETO EXECUTIVO DE INSTALACAO ELETRICA PARA PREDIOS ESCOLARES E/OU ADMINISTRATIVOS ATE 500M2,INCLUSIVE PROJETO BASICO,APRESENTADO EM AUTOCAD,INCLUSIVE AS LEGALIZACOES PERTINENTES</t>
  </si>
  <si>
    <t>TOMADA DE PREÇOS Nº 004/2023</t>
  </si>
  <si>
    <t>O pagamento do objeto de que trata a TOMADA DE PREÇOS 004/2023, será efetuado pela Tesouraria da Prefeitura Municipal de Sumidouro;</t>
  </si>
  <si>
    <t>A prestação dos serviços do objeto desta licitação deverá iniciar após assinatura de pertinente contrato, a partir da data de emissão da Ordem de Serviço para o período estimado de 05 (cinco) meses, conforme cronograma estabelecido em conjunto com o engenheiro da Prefeitura Municipal de Sumidouro;</t>
  </si>
  <si>
    <t>Nº 1601.1545100151.105-4490.51.00-15010000</t>
  </si>
  <si>
    <t>PROCESSO ADMINISTRATIVO Nº 1089/2023 de 29/03/2023</t>
  </si>
  <si>
    <t>AMPLIAÇÃO E ADEQUAÇÃO DA RODOVIÁRIA</t>
  </si>
  <si>
    <t>Abertura das Propostas: 02/06/2023 às 10:00hs</t>
  </si>
  <si>
    <t>PISOS E REVESTIMENTOS</t>
  </si>
  <si>
    <t>ESQUADRIAS E MOBILIÁRIO</t>
  </si>
  <si>
    <t>COBERTURA</t>
  </si>
  <si>
    <t>ALVENARIA E VEDAÇÕES</t>
  </si>
  <si>
    <t>ESTRUTURAS</t>
  </si>
  <si>
    <t>MOVIMENTO DE TERRA</t>
  </si>
  <si>
    <t>DEMOLIÇÕES E REMOÇÕES</t>
  </si>
  <si>
    <t>SERVIÇOS PRELIMINARES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</si>
</sst>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&quot;R$&quot;* #,##0_);_(&quot;R$&quot;* \(#,##0\);_(&quot;R$&quot;* &quot;-&quot;_);_(@_)"/>
    <numFmt numFmtId="168" formatCode="_(&quot;R$&quot;* #,##0.00_);_(&quot;R$&quot;* \(#,##0.00\);_(&quot;R$&quot;* &quot;-&quot;??_);_(@_)"/>
    <numFmt numFmtId="169" formatCode="&quot;R$ &quot;#,##0.00"/>
    <numFmt numFmtId="170" formatCode="00"/>
    <numFmt numFmtId="171" formatCode="#,##0.00#"/>
    <numFmt numFmtId="172" formatCode="0.00#"/>
    <numFmt numFmtId="173" formatCode="_(&quot;R$ &quot;* #,##0.00_);_(&quot;R$ &quot;* \(#,##0.00\);_(&quot;R$ &quot;* \-??_);_(@_)"/>
    <numFmt numFmtId="174" formatCode="_-* #,##0.00_-;\-* #,##0.00_-;_-* \-??_-;_-@_-"/>
    <numFmt numFmtId="175" formatCode="_(* #,##0.00_);_(* \(#,##0.00\);_(* \-??_);_(@_)"/>
    <numFmt numFmtId="176" formatCode="_-&quot;R$ &quot;* #,##0.00_-;&quot;-R$ &quot;* #,##0.00_-;_-&quot;R$ &quot;* \-??_-;_-@_-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##00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6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/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 style="hair">
        <color indexed="55"/>
      </left>
      <right style="hair"/>
      <top style="hair">
        <color indexed="23"/>
      </top>
      <bottom style="hair">
        <color indexed="55"/>
      </bottom>
    </border>
    <border>
      <left>
        <color indexed="63"/>
      </left>
      <right style="hair"/>
      <top>
        <color indexed="6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23"/>
      </top>
      <bottom style="hair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/>
      <top style="hair">
        <color indexed="55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0" fillId="3" borderId="0" applyNumberFormat="0" applyBorder="0" applyAlignment="0" applyProtection="0"/>
    <xf numFmtId="0" fontId="45" fillId="4" borderId="0" applyNumberFormat="0" applyBorder="0" applyAlignment="0" applyProtection="0"/>
    <xf numFmtId="0" fontId="20" fillId="5" borderId="0" applyNumberFormat="0" applyBorder="0" applyAlignment="0" applyProtection="0"/>
    <xf numFmtId="0" fontId="45" fillId="6" borderId="0" applyNumberFormat="0" applyBorder="0" applyAlignment="0" applyProtection="0"/>
    <xf numFmtId="0" fontId="20" fillId="7" borderId="0" applyNumberFormat="0" applyBorder="0" applyAlignment="0" applyProtection="0"/>
    <xf numFmtId="0" fontId="45" fillId="8" borderId="0" applyNumberFormat="0" applyBorder="0" applyAlignment="0" applyProtection="0"/>
    <xf numFmtId="0" fontId="20" fillId="9" borderId="0" applyNumberFormat="0" applyBorder="0" applyAlignment="0" applyProtection="0"/>
    <xf numFmtId="0" fontId="45" fillId="10" borderId="0" applyNumberFormat="0" applyBorder="0" applyAlignment="0" applyProtection="0"/>
    <xf numFmtId="0" fontId="20" fillId="7" borderId="0" applyNumberFormat="0" applyBorder="0" applyAlignment="0" applyProtection="0"/>
    <xf numFmtId="0" fontId="45" fillId="11" borderId="0" applyNumberFormat="0" applyBorder="0" applyAlignment="0" applyProtection="0"/>
    <xf numFmtId="0" fontId="20" fillId="9" borderId="0" applyNumberFormat="0" applyBorder="0" applyAlignment="0" applyProtection="0"/>
    <xf numFmtId="0" fontId="45" fillId="12" borderId="0" applyNumberFormat="0" applyBorder="0" applyAlignment="0" applyProtection="0"/>
    <xf numFmtId="0" fontId="20" fillId="3" borderId="0" applyNumberFormat="0" applyBorder="0" applyAlignment="0" applyProtection="0"/>
    <xf numFmtId="0" fontId="45" fillId="13" borderId="0" applyNumberFormat="0" applyBorder="0" applyAlignment="0" applyProtection="0"/>
    <xf numFmtId="0" fontId="20" fillId="5" borderId="0" applyNumberFormat="0" applyBorder="0" applyAlignment="0" applyProtection="0"/>
    <xf numFmtId="0" fontId="45" fillId="14" borderId="0" applyNumberFormat="0" applyBorder="0" applyAlignment="0" applyProtection="0"/>
    <xf numFmtId="0" fontId="20" fillId="7" borderId="0" applyNumberFormat="0" applyBorder="0" applyAlignment="0" applyProtection="0"/>
    <xf numFmtId="0" fontId="45" fillId="15" borderId="0" applyNumberFormat="0" applyBorder="0" applyAlignment="0" applyProtection="0"/>
    <xf numFmtId="0" fontId="20" fillId="16" borderId="0" applyNumberFormat="0" applyBorder="0" applyAlignment="0" applyProtection="0"/>
    <xf numFmtId="0" fontId="45" fillId="17" borderId="0" applyNumberFormat="0" applyBorder="0" applyAlignment="0" applyProtection="0"/>
    <xf numFmtId="0" fontId="20" fillId="18" borderId="0" applyNumberFormat="0" applyBorder="0" applyAlignment="0" applyProtection="0"/>
    <xf numFmtId="0" fontId="45" fillId="19" borderId="0" applyNumberFormat="0" applyBorder="0" applyAlignment="0" applyProtection="0"/>
    <xf numFmtId="0" fontId="20" fillId="16" borderId="0" applyNumberFormat="0" applyBorder="0" applyAlignment="0" applyProtection="0"/>
    <xf numFmtId="0" fontId="46" fillId="20" borderId="0" applyNumberFormat="0" applyBorder="0" applyAlignment="0" applyProtection="0"/>
    <xf numFmtId="0" fontId="21" fillId="18" borderId="0" applyNumberFormat="0" applyBorder="0" applyAlignment="0" applyProtection="0"/>
    <xf numFmtId="0" fontId="46" fillId="21" borderId="0" applyNumberFormat="0" applyBorder="0" applyAlignment="0" applyProtection="0"/>
    <xf numFmtId="0" fontId="21" fillId="5" borderId="0" applyNumberFormat="0" applyBorder="0" applyAlignment="0" applyProtection="0"/>
    <xf numFmtId="0" fontId="46" fillId="14" borderId="0" applyNumberFormat="0" applyBorder="0" applyAlignment="0" applyProtection="0"/>
    <xf numFmtId="0" fontId="21" fillId="22" borderId="0" applyNumberFormat="0" applyBorder="0" applyAlignment="0" applyProtection="0"/>
    <xf numFmtId="0" fontId="46" fillId="23" borderId="0" applyNumberFormat="0" applyBorder="0" applyAlignment="0" applyProtection="0"/>
    <xf numFmtId="0" fontId="21" fillId="16" borderId="0" applyNumberFormat="0" applyBorder="0" applyAlignment="0" applyProtection="0"/>
    <xf numFmtId="0" fontId="46" fillId="24" borderId="0" applyNumberFormat="0" applyBorder="0" applyAlignment="0" applyProtection="0"/>
    <xf numFmtId="0" fontId="21" fillId="25" borderId="0" applyNumberFormat="0" applyBorder="0" applyAlignment="0" applyProtection="0"/>
    <xf numFmtId="0" fontId="46" fillId="26" borderId="0" applyNumberFormat="0" applyBorder="0" applyAlignment="0" applyProtection="0"/>
    <xf numFmtId="0" fontId="21" fillId="27" borderId="0" applyNumberFormat="0" applyBorder="0" applyAlignment="0" applyProtection="0"/>
    <xf numFmtId="0" fontId="47" fillId="28" borderId="0" applyNumberFormat="0" applyBorder="0" applyAlignment="0" applyProtection="0"/>
    <xf numFmtId="0" fontId="22" fillId="3" borderId="0" applyNumberFormat="0" applyBorder="0" applyAlignment="0" applyProtection="0"/>
    <xf numFmtId="0" fontId="48" fillId="29" borderId="1" applyNumberFormat="0" applyAlignment="0" applyProtection="0"/>
    <xf numFmtId="0" fontId="23" fillId="30" borderId="2" applyNumberFormat="0" applyAlignment="0" applyProtection="0"/>
    <xf numFmtId="0" fontId="49" fillId="31" borderId="3" applyNumberFormat="0" applyAlignment="0" applyProtection="0"/>
    <xf numFmtId="0" fontId="24" fillId="32" borderId="4" applyNumberFormat="0" applyAlignment="0" applyProtection="0"/>
    <xf numFmtId="0" fontId="50" fillId="0" borderId="5" applyNumberFormat="0" applyFill="0" applyAlignment="0" applyProtection="0"/>
    <xf numFmtId="0" fontId="25" fillId="0" borderId="6" applyNumberFormat="0" applyFill="0" applyAlignment="0" applyProtection="0"/>
    <xf numFmtId="0" fontId="46" fillId="33" borderId="0" applyNumberFormat="0" applyBorder="0" applyAlignment="0" applyProtection="0"/>
    <xf numFmtId="0" fontId="21" fillId="25" borderId="0" applyNumberFormat="0" applyBorder="0" applyAlignment="0" applyProtection="0"/>
    <xf numFmtId="0" fontId="46" fillId="34" borderId="0" applyNumberFormat="0" applyBorder="0" applyAlignment="0" applyProtection="0"/>
    <xf numFmtId="0" fontId="21" fillId="35" borderId="0" applyNumberFormat="0" applyBorder="0" applyAlignment="0" applyProtection="0"/>
    <xf numFmtId="0" fontId="46" fillId="36" borderId="0" applyNumberFormat="0" applyBorder="0" applyAlignment="0" applyProtection="0"/>
    <xf numFmtId="0" fontId="21" fillId="32" borderId="0" applyNumberFormat="0" applyBorder="0" applyAlignment="0" applyProtection="0"/>
    <xf numFmtId="0" fontId="46" fillId="37" borderId="0" applyNumberFormat="0" applyBorder="0" applyAlignment="0" applyProtection="0"/>
    <xf numFmtId="0" fontId="21" fillId="38" borderId="0" applyNumberFormat="0" applyBorder="0" applyAlignment="0" applyProtection="0"/>
    <xf numFmtId="0" fontId="46" fillId="39" borderId="0" applyNumberFormat="0" applyBorder="0" applyAlignment="0" applyProtection="0"/>
    <xf numFmtId="0" fontId="21" fillId="40" borderId="0" applyNumberFormat="0" applyBorder="0" applyAlignment="0" applyProtection="0"/>
    <xf numFmtId="0" fontId="46" fillId="41" borderId="0" applyNumberFormat="0" applyBorder="0" applyAlignment="0" applyProtection="0"/>
    <xf numFmtId="0" fontId="21" fillId="27" borderId="0" applyNumberFormat="0" applyBorder="0" applyAlignment="0" applyProtection="0"/>
    <xf numFmtId="0" fontId="51" fillId="42" borderId="1" applyNumberFormat="0" applyAlignment="0" applyProtection="0"/>
    <xf numFmtId="0" fontId="26" fillId="5" borderId="2" applyNumberFormat="0" applyAlignment="0" applyProtection="0"/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6" fontId="0" fillId="0" borderId="0" applyFill="0" applyBorder="0" applyAlignment="0" applyProtection="0"/>
    <xf numFmtId="0" fontId="53" fillId="43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44" borderId="7" applyNumberFormat="0" applyFont="0" applyAlignment="0" applyProtection="0"/>
    <xf numFmtId="0" fontId="0" fillId="9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4" fillId="45" borderId="0" applyNumberFormat="0" applyBorder="0" applyAlignment="0" applyProtection="0"/>
    <xf numFmtId="0" fontId="55" fillId="29" borderId="9" applyNumberFormat="0" applyAlignment="0" applyProtection="0"/>
    <xf numFmtId="0" fontId="27" fillId="30" borderId="10" applyNumberFormat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32" fillId="0" borderId="12" applyNumberFormat="0" applyFill="0" applyAlignment="0" applyProtection="0"/>
    <xf numFmtId="0" fontId="60" fillId="0" borderId="13" applyNumberFormat="0" applyFill="0" applyAlignment="0" applyProtection="0"/>
    <xf numFmtId="0" fontId="33" fillId="0" borderId="14" applyNumberFormat="0" applyFill="0" applyAlignment="0" applyProtection="0"/>
    <xf numFmtId="0" fontId="61" fillId="0" borderId="15" applyNumberFormat="0" applyFill="0" applyAlignment="0" applyProtection="0"/>
    <xf numFmtId="0" fontId="34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30" fillId="0" borderId="18" applyNumberFormat="0" applyFill="0" applyAlignment="0" applyProtection="0"/>
    <xf numFmtId="166" fontId="0" fillId="0" borderId="0" applyFon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4" fontId="0" fillId="0" borderId="0" xfId="0" applyNumberFormat="1" applyFont="1" applyBorder="1" applyAlignment="1" applyProtection="1">
      <alignment horizontal="center" vertical="center" wrapText="1"/>
      <protection hidden="1"/>
    </xf>
    <xf numFmtId="166" fontId="0" fillId="0" borderId="0" xfId="108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172" fontId="5" fillId="0" borderId="0" xfId="0" applyNumberFormat="1" applyFont="1" applyBorder="1" applyAlignment="1" applyProtection="1">
      <alignment vertical="center"/>
      <protection hidden="1"/>
    </xf>
    <xf numFmtId="172" fontId="0" fillId="0" borderId="0" xfId="108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171" fontId="0" fillId="0" borderId="0" xfId="0" applyNumberFormat="1" applyFont="1" applyBorder="1" applyAlignment="1" applyProtection="1">
      <alignment horizontal="center" vertical="center" wrapText="1"/>
      <protection hidden="1"/>
    </xf>
    <xf numFmtId="171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46" borderId="19" xfId="0" applyFill="1" applyBorder="1" applyAlignment="1">
      <alignment/>
    </xf>
    <xf numFmtId="0" fontId="0" fillId="47" borderId="19" xfId="0" applyFill="1" applyBorder="1" applyAlignment="1">
      <alignment vertical="center" wrapText="1"/>
    </xf>
    <xf numFmtId="0" fontId="0" fillId="47" borderId="19" xfId="0" applyFill="1" applyBorder="1" applyAlignment="1">
      <alignment/>
    </xf>
    <xf numFmtId="49" fontId="0" fillId="47" borderId="19" xfId="0" applyNumberFormat="1" applyFill="1" applyBorder="1" applyAlignment="1">
      <alignment/>
    </xf>
    <xf numFmtId="0" fontId="0" fillId="48" borderId="19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6" borderId="19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49" borderId="19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169" fontId="0" fillId="0" borderId="0" xfId="0" applyNumberFormat="1" applyAlignment="1">
      <alignment horizontal="left"/>
    </xf>
    <xf numFmtId="4" fontId="13" fillId="0" borderId="0" xfId="0" applyNumberFormat="1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4" fontId="4" fillId="0" borderId="0" xfId="0" applyNumberFormat="1" applyFont="1" applyBorder="1" applyAlignment="1" applyProtection="1">
      <alignment horizontal="center" vertical="center"/>
      <protection hidden="1"/>
    </xf>
    <xf numFmtId="171" fontId="4" fillId="0" borderId="0" xfId="0" applyNumberFormat="1" applyFont="1" applyBorder="1" applyAlignment="1" applyProtection="1">
      <alignment horizontal="center" vertical="center"/>
      <protection hidden="1"/>
    </xf>
    <xf numFmtId="172" fontId="4" fillId="0" borderId="0" xfId="0" applyNumberFormat="1" applyFont="1" applyBorder="1" applyAlignment="1" applyProtection="1">
      <alignment horizontal="center" vertical="center"/>
      <protection hidden="1"/>
    </xf>
    <xf numFmtId="170" fontId="13" fillId="0" borderId="0" xfId="0" applyNumberFormat="1" applyFont="1" applyBorder="1" applyAlignment="1" applyProtection="1">
      <alignment vertical="center" wrapText="1"/>
      <protection hidden="1"/>
    </xf>
    <xf numFmtId="0" fontId="10" fillId="50" borderId="20" xfId="0" applyFont="1" applyFill="1" applyBorder="1" applyAlignment="1" applyProtection="1">
      <alignment horizontal="center" vertical="center" wrapText="1"/>
      <protection hidden="1"/>
    </xf>
    <xf numFmtId="0" fontId="10" fillId="50" borderId="21" xfId="0" applyFont="1" applyFill="1" applyBorder="1" applyAlignment="1" applyProtection="1">
      <alignment horizontal="center" vertical="center" wrapText="1"/>
      <protection hidden="1"/>
    </xf>
    <xf numFmtId="0" fontId="10" fillId="50" borderId="22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171" fontId="10" fillId="50" borderId="21" xfId="0" applyNumberFormat="1" applyFont="1" applyFill="1" applyBorder="1" applyAlignment="1" applyProtection="1">
      <alignment horizontal="center" vertical="center" wrapText="1"/>
      <protection hidden="1"/>
    </xf>
    <xf numFmtId="168" fontId="0" fillId="0" borderId="0" xfId="76" applyFont="1" applyBorder="1" applyAlignment="1" applyProtection="1">
      <alignment horizontal="center" vertical="center" wrapText="1"/>
      <protection hidden="1"/>
    </xf>
    <xf numFmtId="170" fontId="15" fillId="0" borderId="23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 wrapText="1"/>
    </xf>
    <xf numFmtId="171" fontId="16" fillId="0" borderId="24" xfId="0" applyNumberFormat="1" applyFont="1" applyBorder="1" applyAlignment="1">
      <alignment horizontal="center" vertical="center" wrapText="1"/>
    </xf>
    <xf numFmtId="170" fontId="15" fillId="0" borderId="25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16" fillId="0" borderId="26" xfId="0" applyFont="1" applyBorder="1" applyAlignment="1">
      <alignment horizontal="center" vertical="center" wrapText="1"/>
    </xf>
    <xf numFmtId="0" fontId="10" fillId="50" borderId="27" xfId="0" applyFont="1" applyFill="1" applyBorder="1" applyAlignment="1" applyProtection="1">
      <alignment horizontal="center" vertical="center" wrapText="1"/>
      <protection hidden="1"/>
    </xf>
    <xf numFmtId="170" fontId="15" fillId="0" borderId="28" xfId="0" applyNumberFormat="1" applyFont="1" applyBorder="1" applyAlignment="1">
      <alignment horizontal="center" vertical="center" wrapText="1"/>
    </xf>
    <xf numFmtId="170" fontId="10" fillId="47" borderId="26" xfId="0" applyNumberFormat="1" applyFont="1" applyFill="1" applyBorder="1" applyAlignment="1">
      <alignment vertical="center"/>
    </xf>
    <xf numFmtId="170" fontId="15" fillId="0" borderId="26" xfId="0" applyNumberFormat="1" applyFont="1" applyBorder="1" applyAlignment="1">
      <alignment horizontal="center" vertical="center" wrapText="1"/>
    </xf>
    <xf numFmtId="170" fontId="10" fillId="47" borderId="25" xfId="0" applyNumberFormat="1" applyFont="1" applyFill="1" applyBorder="1" applyAlignment="1">
      <alignment horizontal="center" vertical="center"/>
    </xf>
    <xf numFmtId="170" fontId="10" fillId="47" borderId="26" xfId="0" applyNumberFormat="1" applyFont="1" applyFill="1" applyBorder="1" applyAlignment="1">
      <alignment horizontal="center" vertical="center"/>
    </xf>
    <xf numFmtId="4" fontId="10" fillId="0" borderId="29" xfId="108" applyNumberFormat="1" applyFont="1" applyFill="1" applyBorder="1" applyAlignment="1" applyProtection="1">
      <alignment horizontal="center" vertical="center" wrapText="1"/>
      <protection hidden="1"/>
    </xf>
    <xf numFmtId="169" fontId="18" fillId="0" borderId="0" xfId="76" applyNumberFormat="1" applyFont="1" applyBorder="1" applyAlignment="1" applyProtection="1">
      <alignment horizontal="left" vertical="center"/>
      <protection hidden="1"/>
    </xf>
    <xf numFmtId="170" fontId="15" fillId="0" borderId="30" xfId="0" applyNumberFormat="1" applyFont="1" applyBorder="1" applyAlignment="1">
      <alignment horizontal="center" vertical="center" wrapText="1"/>
    </xf>
    <xf numFmtId="170" fontId="15" fillId="0" borderId="31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vertical="center" wrapText="1"/>
    </xf>
    <xf numFmtId="0" fontId="16" fillId="0" borderId="31" xfId="0" applyFont="1" applyBorder="1" applyAlignment="1">
      <alignment horizontal="center" vertical="center" wrapText="1"/>
    </xf>
    <xf numFmtId="4" fontId="3" fillId="47" borderId="32" xfId="108" applyNumberFormat="1" applyFont="1" applyFill="1" applyBorder="1" applyAlignment="1" applyProtection="1">
      <alignment horizontal="center" vertical="center" wrapText="1"/>
      <protection hidden="1"/>
    </xf>
    <xf numFmtId="4" fontId="10" fillId="47" borderId="33" xfId="0" applyNumberFormat="1" applyFont="1" applyFill="1" applyBorder="1" applyAlignment="1">
      <alignment vertical="center"/>
    </xf>
    <xf numFmtId="2" fontId="16" fillId="0" borderId="24" xfId="0" applyNumberFormat="1" applyFont="1" applyBorder="1" applyAlignment="1">
      <alignment horizontal="center" vertical="center" wrapText="1"/>
    </xf>
    <xf numFmtId="2" fontId="16" fillId="0" borderId="31" xfId="0" applyNumberFormat="1" applyFont="1" applyBorder="1" applyAlignment="1">
      <alignment horizontal="center" vertical="center" wrapText="1"/>
    </xf>
    <xf numFmtId="2" fontId="10" fillId="47" borderId="26" xfId="0" applyNumberFormat="1" applyFont="1" applyFill="1" applyBorder="1" applyAlignment="1">
      <alignment vertical="center"/>
    </xf>
    <xf numFmtId="2" fontId="16" fillId="0" borderId="26" xfId="0" applyNumberFormat="1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 applyProtection="1">
      <alignment vertical="center"/>
      <protection hidden="1"/>
    </xf>
    <xf numFmtId="4" fontId="10" fillId="50" borderId="21" xfId="0" applyNumberFormat="1" applyFont="1" applyFill="1" applyBorder="1" applyAlignment="1" applyProtection="1">
      <alignment horizontal="center" vertical="center" wrapText="1"/>
      <protection hidden="1"/>
    </xf>
    <xf numFmtId="4" fontId="10" fillId="47" borderId="26" xfId="0" applyNumberFormat="1" applyFont="1" applyFill="1" applyBorder="1" applyAlignment="1">
      <alignment vertical="center"/>
    </xf>
    <xf numFmtId="4" fontId="17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15" fillId="51" borderId="35" xfId="0" applyFont="1" applyFill="1" applyBorder="1" applyAlignment="1">
      <alignment/>
    </xf>
    <xf numFmtId="0" fontId="31" fillId="0" borderId="0" xfId="0" applyFont="1" applyAlignment="1">
      <alignment/>
    </xf>
    <xf numFmtId="0" fontId="0" fillId="48" borderId="19" xfId="0" applyFont="1" applyFill="1" applyBorder="1" applyAlignment="1">
      <alignment vertical="center" wrapText="1"/>
    </xf>
    <xf numFmtId="170" fontId="18" fillId="47" borderId="26" xfId="0" applyNumberFormat="1" applyFont="1" applyFill="1" applyBorder="1" applyAlignment="1">
      <alignment horizontal="center" vertical="center"/>
    </xf>
    <xf numFmtId="171" fontId="14" fillId="0" borderId="24" xfId="0" applyNumberFormat="1" applyFont="1" applyBorder="1" applyAlignment="1" applyProtection="1">
      <alignment horizontal="center" vertical="center" wrapText="1"/>
      <protection locked="0"/>
    </xf>
    <xf numFmtId="171" fontId="17" fillId="0" borderId="31" xfId="0" applyNumberFormat="1" applyFont="1" applyBorder="1" applyAlignment="1" applyProtection="1">
      <alignment horizontal="center" vertical="center" wrapText="1"/>
      <protection locked="0"/>
    </xf>
    <xf numFmtId="170" fontId="10" fillId="47" borderId="26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>
      <alignment/>
    </xf>
    <xf numFmtId="168" fontId="0" fillId="0" borderId="0" xfId="76" applyFont="1" applyAlignment="1">
      <alignment/>
    </xf>
    <xf numFmtId="171" fontId="12" fillId="47" borderId="36" xfId="0" applyNumberFormat="1" applyFont="1" applyFill="1" applyBorder="1" applyAlignment="1" applyProtection="1">
      <alignment horizontal="left" vertical="center" wrapText="1"/>
      <protection hidden="1"/>
    </xf>
    <xf numFmtId="171" fontId="12" fillId="47" borderId="37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65" fontId="19" fillId="47" borderId="38" xfId="108" applyNumberFormat="1" applyFont="1" applyFill="1" applyBorder="1" applyAlignment="1" applyProtection="1">
      <alignment horizontal="left" vertical="center" wrapText="1"/>
      <protection hidden="1"/>
    </xf>
    <xf numFmtId="165" fontId="19" fillId="47" borderId="39" xfId="108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3" fontId="10" fillId="0" borderId="26" xfId="0" applyNumberFormat="1" applyFont="1" applyBorder="1" applyAlignment="1" applyProtection="1">
      <alignment horizontal="left"/>
      <protection locked="0"/>
    </xf>
    <xf numFmtId="0" fontId="10" fillId="0" borderId="26" xfId="0" applyFont="1" applyBorder="1" applyAlignment="1" applyProtection="1">
      <alignment horizontal="left"/>
      <protection locked="0"/>
    </xf>
    <xf numFmtId="3" fontId="10" fillId="0" borderId="40" xfId="0" applyNumberFormat="1" applyFont="1" applyBorder="1" applyAlignment="1" applyProtection="1">
      <alignment horizontal="left"/>
      <protection locked="0"/>
    </xf>
  </cellXfs>
  <cellStyles count="97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Hiperlink 2" xfId="74"/>
    <cellStyle name="Followed Hyperlink" xfId="75"/>
    <cellStyle name="Currency" xfId="76"/>
    <cellStyle name="Currency [0]" xfId="77"/>
    <cellStyle name="Moeda 2" xfId="78"/>
    <cellStyle name="Neutro" xfId="79"/>
    <cellStyle name="Normal 2" xfId="80"/>
    <cellStyle name="Normal 3" xfId="81"/>
    <cellStyle name="Normal 4" xfId="82"/>
    <cellStyle name="Nota" xfId="83"/>
    <cellStyle name="Nota 2" xfId="84"/>
    <cellStyle name="Percent" xfId="85"/>
    <cellStyle name="Porcentagem 2" xfId="86"/>
    <cellStyle name="Porcentagem 3" xfId="87"/>
    <cellStyle name="Ruim" xfId="88"/>
    <cellStyle name="Saída" xfId="89"/>
    <cellStyle name="Saída 2" xfId="90"/>
    <cellStyle name="Comma [0]" xfId="91"/>
    <cellStyle name="Texto de Aviso" xfId="92"/>
    <cellStyle name="Texto de Aviso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ítulo 4" xfId="103"/>
    <cellStyle name="Título 4 2" xfId="104"/>
    <cellStyle name="Título 5" xfId="105"/>
    <cellStyle name="Total" xfId="106"/>
    <cellStyle name="Total 2" xfId="107"/>
    <cellStyle name="Comma" xfId="108"/>
    <cellStyle name="Vírgula 2" xfId="109"/>
    <cellStyle name="Vírgula 3" xfId="110"/>
  </cellStyles>
  <dxfs count="2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428625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98107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xtenso\VExtensoFree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L140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8.28125" style="1" customWidth="1"/>
    <col min="2" max="2" width="12.57421875" style="1" customWidth="1"/>
    <col min="3" max="3" width="54.140625" style="2" customWidth="1"/>
    <col min="4" max="4" width="9.7109375" style="1" customWidth="1"/>
    <col min="5" max="5" width="9.140625" style="30" customWidth="1"/>
    <col min="6" max="6" width="10.140625" style="3" customWidth="1"/>
    <col min="7" max="7" width="11.421875" style="17" customWidth="1"/>
    <col min="8" max="8" width="13.28125" style="15" customWidth="1"/>
    <col min="9" max="9" width="8.8515625" style="2" hidden="1" customWidth="1"/>
    <col min="10" max="10" width="11.57421875" style="2" customWidth="1"/>
    <col min="11" max="16" width="9.140625" style="2" customWidth="1"/>
    <col min="17" max="17" width="10.00390625" style="2" bestFit="1" customWidth="1"/>
    <col min="18" max="16384" width="9.140625" style="2" customWidth="1"/>
  </cols>
  <sheetData>
    <row r="1" ht="58.5" customHeight="1">
      <c r="I1" s="4"/>
    </row>
    <row r="2" spans="1:8" ht="12.75">
      <c r="A2" s="92" t="s">
        <v>37</v>
      </c>
      <c r="B2" s="92"/>
      <c r="C2" s="92"/>
      <c r="D2" s="92"/>
      <c r="E2" s="92"/>
      <c r="F2" s="92"/>
      <c r="G2" s="92"/>
      <c r="H2" s="92"/>
    </row>
    <row r="3" spans="1:8" ht="12.75">
      <c r="A3" s="92" t="str">
        <f>UPPER(Dados!B1&amp;"  -  "&amp;Dados!B4)</f>
        <v>TOMADA DE PREÇOS Nº 004/2023  -  ABERTURA DAS PROPOSTAS: 02/06/2023 ÀS 10:00HS</v>
      </c>
      <c r="B3" s="92"/>
      <c r="C3" s="92"/>
      <c r="D3" s="92"/>
      <c r="E3" s="92"/>
      <c r="F3" s="92"/>
      <c r="G3" s="92"/>
      <c r="H3" s="92"/>
    </row>
    <row r="4" spans="1:8" ht="12.75">
      <c r="A4" s="93" t="str">
        <f>Dados!B3</f>
        <v>AMPLIAÇÃO E ADEQUAÇÃO DA RODOVIÁRIA</v>
      </c>
      <c r="B4" s="93"/>
      <c r="C4" s="93"/>
      <c r="D4" s="93"/>
      <c r="E4" s="93"/>
      <c r="F4" s="93"/>
      <c r="G4" s="93"/>
      <c r="H4" s="93"/>
    </row>
    <row r="5" spans="1:8" ht="12.75">
      <c r="A5" s="92" t="str">
        <f>Dados!B2</f>
        <v>PROCESSO ADMINISTRATIVO Nº 1089/2023 de 29/03/2023</v>
      </c>
      <c r="B5" s="92"/>
      <c r="C5" s="92"/>
      <c r="D5" s="92"/>
      <c r="E5" s="92"/>
      <c r="F5" s="92"/>
      <c r="G5" s="92"/>
      <c r="H5" s="92"/>
    </row>
    <row r="6" spans="1:8" ht="12.75">
      <c r="A6" s="92" t="str">
        <f>Dados!B7</f>
        <v>MENOR PREÇO POR REGIME GLOBAL</v>
      </c>
      <c r="B6" s="92"/>
      <c r="C6" s="92"/>
      <c r="D6" s="92"/>
      <c r="E6" s="92"/>
      <c r="F6" s="92"/>
      <c r="G6" s="92"/>
      <c r="H6" s="92"/>
    </row>
    <row r="7" spans="1:8" ht="13.5" customHeight="1">
      <c r="A7" s="94" t="s">
        <v>32</v>
      </c>
      <c r="B7" s="94"/>
      <c r="C7" s="62">
        <f>Dados!B8</f>
        <v>583575.1328</v>
      </c>
      <c r="D7" s="8"/>
      <c r="E7" s="31"/>
      <c r="F7" s="74"/>
      <c r="G7" s="18"/>
      <c r="H7" s="14"/>
    </row>
    <row r="8" spans="1:8" s="10" customFormat="1" ht="12" customHeight="1">
      <c r="A8" s="19" t="s">
        <v>0</v>
      </c>
      <c r="B8" s="98"/>
      <c r="C8" s="98"/>
      <c r="D8" s="98"/>
      <c r="E8" s="98"/>
      <c r="F8" s="98"/>
      <c r="G8" s="98"/>
      <c r="H8" s="98"/>
    </row>
    <row r="9" spans="1:8" s="10" customFormat="1" ht="12" customHeight="1">
      <c r="A9" s="19" t="s">
        <v>1</v>
      </c>
      <c r="B9" s="100"/>
      <c r="C9" s="100"/>
      <c r="D9" s="100"/>
      <c r="E9" s="100"/>
      <c r="F9" s="100"/>
      <c r="G9" s="100"/>
      <c r="H9" s="100"/>
    </row>
    <row r="10" spans="1:8" s="10" customFormat="1" ht="12" customHeight="1">
      <c r="A10" s="19" t="s">
        <v>2</v>
      </c>
      <c r="B10" s="98"/>
      <c r="C10" s="99"/>
      <c r="D10" s="32" t="s">
        <v>8</v>
      </c>
      <c r="E10" s="98"/>
      <c r="F10" s="99"/>
      <c r="G10" s="99"/>
      <c r="H10" s="99"/>
    </row>
    <row r="11" spans="1:8" ht="4.5" customHeight="1">
      <c r="A11" s="5"/>
      <c r="B11" s="5"/>
      <c r="C11" s="36"/>
      <c r="D11" s="36"/>
      <c r="E11" s="37"/>
      <c r="F11" s="38"/>
      <c r="G11" s="39"/>
      <c r="H11" s="40"/>
    </row>
    <row r="12" spans="1:8" s="10" customFormat="1" ht="22.5">
      <c r="A12" s="42" t="s">
        <v>3</v>
      </c>
      <c r="B12" s="55" t="s">
        <v>39</v>
      </c>
      <c r="C12" s="43" t="s">
        <v>4</v>
      </c>
      <c r="D12" s="43" t="s">
        <v>5</v>
      </c>
      <c r="E12" s="43" t="s">
        <v>6</v>
      </c>
      <c r="F12" s="75" t="s">
        <v>25</v>
      </c>
      <c r="G12" s="46" t="s">
        <v>26</v>
      </c>
      <c r="H12" s="44" t="s">
        <v>7</v>
      </c>
    </row>
    <row r="13" spans="1:8" s="10" customFormat="1" ht="11.25" customHeight="1">
      <c r="A13" s="59" t="s">
        <v>55</v>
      </c>
      <c r="B13" s="60"/>
      <c r="C13" s="84" t="s">
        <v>254</v>
      </c>
      <c r="D13" s="57"/>
      <c r="E13" s="71"/>
      <c r="F13" s="76"/>
      <c r="G13" s="57"/>
      <c r="H13" s="68"/>
    </row>
    <row r="14" spans="1:12" s="10" customFormat="1" ht="48">
      <c r="A14" s="48">
        <v>1</v>
      </c>
      <c r="B14" s="56" t="s">
        <v>38</v>
      </c>
      <c r="C14" s="49" t="s">
        <v>44</v>
      </c>
      <c r="D14" s="50" t="s">
        <v>45</v>
      </c>
      <c r="E14" s="69">
        <v>2.88</v>
      </c>
      <c r="F14" s="51">
        <v>303.9</v>
      </c>
      <c r="G14" s="85"/>
      <c r="H14" s="61">
        <f>IF(G14="","",IF(ISTEXT(G14),"NC",G14*E14))</f>
      </c>
      <c r="I14" s="9">
        <f>F14*E14</f>
        <v>875.2319999999999</v>
      </c>
      <c r="L14" s="9"/>
    </row>
    <row r="15" spans="1:12" s="10" customFormat="1" ht="96">
      <c r="A15" s="48">
        <v>2</v>
      </c>
      <c r="B15" s="56" t="s">
        <v>46</v>
      </c>
      <c r="C15" s="49" t="s">
        <v>47</v>
      </c>
      <c r="D15" s="50" t="s">
        <v>48</v>
      </c>
      <c r="E15" s="69">
        <v>4</v>
      </c>
      <c r="F15" s="51">
        <v>811.96</v>
      </c>
      <c r="G15" s="85"/>
      <c r="H15" s="61">
        <f>IF(G15="","",IF(ISTEXT(G15),"NC",G15*E15))</f>
      </c>
      <c r="I15" s="9">
        <f>F15*E15</f>
        <v>3247.84</v>
      </c>
      <c r="L15" s="9"/>
    </row>
    <row r="16" spans="1:12" s="10" customFormat="1" ht="36">
      <c r="A16" s="48">
        <v>3</v>
      </c>
      <c r="B16" s="56" t="s">
        <v>49</v>
      </c>
      <c r="C16" s="49" t="s">
        <v>50</v>
      </c>
      <c r="D16" s="50" t="s">
        <v>51</v>
      </c>
      <c r="E16" s="69">
        <v>120</v>
      </c>
      <c r="F16" s="51">
        <v>42.33</v>
      </c>
      <c r="G16" s="85"/>
      <c r="H16" s="61">
        <f>IF(G16="","",IF(ISTEXT(G16),"NC",G16*E16))</f>
      </c>
      <c r="I16" s="9">
        <f>F16*E16</f>
        <v>5079.599999999999</v>
      </c>
      <c r="L16" s="9"/>
    </row>
    <row r="17" spans="1:12" s="10" customFormat="1" ht="24">
      <c r="A17" s="48">
        <v>4</v>
      </c>
      <c r="B17" s="56" t="s">
        <v>52</v>
      </c>
      <c r="C17" s="49" t="s">
        <v>53</v>
      </c>
      <c r="D17" s="50" t="s">
        <v>54</v>
      </c>
      <c r="E17" s="69">
        <v>2</v>
      </c>
      <c r="F17" s="51">
        <v>104.77</v>
      </c>
      <c r="G17" s="85"/>
      <c r="H17" s="61">
        <f>IF(G17="","",IF(ISTEXT(G17),"NC",G17*E17))</f>
      </c>
      <c r="I17" s="9">
        <f>F17*E17</f>
        <v>209.54</v>
      </c>
      <c r="L17" s="9"/>
    </row>
    <row r="18" spans="1:12" s="10" customFormat="1" ht="12.75">
      <c r="A18" s="63"/>
      <c r="B18" s="64"/>
      <c r="C18" s="65"/>
      <c r="D18" s="66"/>
      <c r="E18" s="70"/>
      <c r="F18" s="77" t="s">
        <v>29</v>
      </c>
      <c r="G18" s="86"/>
      <c r="H18" s="67">
        <f>SUM(H14:H17)</f>
        <v>0</v>
      </c>
      <c r="I18" s="9"/>
      <c r="L18" s="9"/>
    </row>
    <row r="19" spans="1:8" s="10" customFormat="1" ht="12">
      <c r="A19" s="59" t="s">
        <v>56</v>
      </c>
      <c r="B19" s="60"/>
      <c r="C19" s="84" t="s">
        <v>253</v>
      </c>
      <c r="D19" s="57"/>
      <c r="E19" s="71"/>
      <c r="F19" s="76"/>
      <c r="G19" s="87"/>
      <c r="H19" s="68"/>
    </row>
    <row r="20" spans="1:12" s="10" customFormat="1" ht="24">
      <c r="A20" s="48">
        <v>5</v>
      </c>
      <c r="B20" s="56" t="s">
        <v>57</v>
      </c>
      <c r="C20" s="49" t="s">
        <v>58</v>
      </c>
      <c r="D20" s="50" t="s">
        <v>54</v>
      </c>
      <c r="E20" s="69">
        <v>11</v>
      </c>
      <c r="F20" s="73">
        <v>33.4</v>
      </c>
      <c r="G20" s="85"/>
      <c r="H20" s="61">
        <f>IF(G20="","",IF(ISTEXT(G20),"NC",G20*E20))</f>
      </c>
      <c r="I20" s="9">
        <f>F20*E20</f>
        <v>367.4</v>
      </c>
      <c r="L20" s="9"/>
    </row>
    <row r="21" spans="1:12" s="10" customFormat="1" ht="36">
      <c r="A21" s="48">
        <v>6</v>
      </c>
      <c r="B21" s="56" t="s">
        <v>59</v>
      </c>
      <c r="C21" s="49" t="s">
        <v>60</v>
      </c>
      <c r="D21" s="50" t="s">
        <v>61</v>
      </c>
      <c r="E21" s="69">
        <v>3.29</v>
      </c>
      <c r="F21" s="73">
        <v>279.6</v>
      </c>
      <c r="G21" s="85"/>
      <c r="H21" s="61">
        <f aca="true" t="shared" si="0" ref="H21:H27">IF(G21="","",IF(ISTEXT(G21),"NC",G21*E21))</f>
      </c>
      <c r="I21" s="9">
        <f aca="true" t="shared" si="1" ref="I21:I27">F21*E21</f>
        <v>919.8840000000001</v>
      </c>
      <c r="L21" s="9"/>
    </row>
    <row r="22" spans="1:12" s="10" customFormat="1" ht="36">
      <c r="A22" s="48">
        <v>7</v>
      </c>
      <c r="B22" s="56" t="s">
        <v>62</v>
      </c>
      <c r="C22" s="49" t="s">
        <v>63</v>
      </c>
      <c r="D22" s="50" t="s">
        <v>61</v>
      </c>
      <c r="E22" s="69">
        <v>1.62</v>
      </c>
      <c r="F22" s="73">
        <v>104.84</v>
      </c>
      <c r="G22" s="85"/>
      <c r="H22" s="61">
        <f t="shared" si="0"/>
      </c>
      <c r="I22" s="9">
        <f t="shared" si="1"/>
        <v>169.84080000000003</v>
      </c>
      <c r="L22" s="9"/>
    </row>
    <row r="23" spans="1:12" s="10" customFormat="1" ht="48">
      <c r="A23" s="48">
        <v>8</v>
      </c>
      <c r="B23" s="56" t="s">
        <v>64</v>
      </c>
      <c r="C23" s="49" t="s">
        <v>65</v>
      </c>
      <c r="D23" s="50" t="s">
        <v>45</v>
      </c>
      <c r="E23" s="69">
        <v>230</v>
      </c>
      <c r="F23" s="73">
        <v>17.8</v>
      </c>
      <c r="G23" s="85"/>
      <c r="H23" s="61">
        <f t="shared" si="0"/>
      </c>
      <c r="I23" s="9">
        <f t="shared" si="1"/>
        <v>4094</v>
      </c>
      <c r="L23" s="9"/>
    </row>
    <row r="24" spans="1:12" s="10" customFormat="1" ht="48">
      <c r="A24" s="48">
        <v>9</v>
      </c>
      <c r="B24" s="56" t="s">
        <v>66</v>
      </c>
      <c r="C24" s="49" t="s">
        <v>67</v>
      </c>
      <c r="D24" s="50" t="s">
        <v>45</v>
      </c>
      <c r="E24" s="69">
        <v>660</v>
      </c>
      <c r="F24" s="73">
        <v>15.94</v>
      </c>
      <c r="G24" s="85"/>
      <c r="H24" s="61">
        <f t="shared" si="0"/>
      </c>
      <c r="I24" s="9">
        <f t="shared" si="1"/>
        <v>10520.4</v>
      </c>
      <c r="L24" s="9"/>
    </row>
    <row r="25" spans="1:12" s="10" customFormat="1" ht="72">
      <c r="A25" s="48">
        <v>10</v>
      </c>
      <c r="B25" s="56" t="s">
        <v>68</v>
      </c>
      <c r="C25" s="49" t="s">
        <v>69</v>
      </c>
      <c r="D25" s="50" t="s">
        <v>70</v>
      </c>
      <c r="E25" s="69">
        <v>85.09</v>
      </c>
      <c r="F25" s="73">
        <v>16.92</v>
      </c>
      <c r="G25" s="85"/>
      <c r="H25" s="61">
        <f t="shared" si="0"/>
      </c>
      <c r="I25" s="9">
        <f t="shared" si="1"/>
        <v>1439.7228000000002</v>
      </c>
      <c r="L25" s="9"/>
    </row>
    <row r="26" spans="1:12" s="10" customFormat="1" ht="72">
      <c r="A26" s="48">
        <v>11</v>
      </c>
      <c r="B26" s="56" t="s">
        <v>71</v>
      </c>
      <c r="C26" s="49" t="s">
        <v>72</v>
      </c>
      <c r="D26" s="50" t="s">
        <v>73</v>
      </c>
      <c r="E26" s="69">
        <v>850.9</v>
      </c>
      <c r="F26" s="73">
        <v>2.61</v>
      </c>
      <c r="G26" s="85"/>
      <c r="H26" s="61">
        <f t="shared" si="0"/>
      </c>
      <c r="I26" s="9">
        <f t="shared" si="1"/>
        <v>2220.8489999999997</v>
      </c>
      <c r="L26" s="9"/>
    </row>
    <row r="27" spans="1:12" s="10" customFormat="1" ht="60">
      <c r="A27" s="48">
        <v>12</v>
      </c>
      <c r="B27" s="56" t="s">
        <v>74</v>
      </c>
      <c r="C27" s="49" t="s">
        <v>75</v>
      </c>
      <c r="D27" s="50" t="s">
        <v>54</v>
      </c>
      <c r="E27" s="69">
        <v>5</v>
      </c>
      <c r="F27" s="73">
        <v>387.93</v>
      </c>
      <c r="G27" s="85"/>
      <c r="H27" s="61">
        <f t="shared" si="0"/>
      </c>
      <c r="I27" s="9">
        <f t="shared" si="1"/>
        <v>1939.65</v>
      </c>
      <c r="L27" s="9"/>
    </row>
    <row r="28" spans="1:12" s="10" customFormat="1" ht="12.75">
      <c r="A28" s="52"/>
      <c r="B28" s="58"/>
      <c r="C28" s="53"/>
      <c r="D28" s="54"/>
      <c r="E28" s="72"/>
      <c r="F28" s="77" t="s">
        <v>29</v>
      </c>
      <c r="G28" s="86"/>
      <c r="H28" s="67">
        <f>SUM(H20:H27)</f>
        <v>0</v>
      </c>
      <c r="I28" s="9"/>
      <c r="L28" s="9"/>
    </row>
    <row r="29" spans="1:8" s="10" customFormat="1" ht="12">
      <c r="A29" s="59" t="s">
        <v>76</v>
      </c>
      <c r="B29" s="60"/>
      <c r="C29" s="84" t="s">
        <v>252</v>
      </c>
      <c r="D29" s="57"/>
      <c r="E29" s="71"/>
      <c r="F29" s="76"/>
      <c r="G29" s="87"/>
      <c r="H29" s="68"/>
    </row>
    <row r="30" spans="1:12" s="10" customFormat="1" ht="48">
      <c r="A30" s="48">
        <v>13</v>
      </c>
      <c r="B30" s="56" t="s">
        <v>77</v>
      </c>
      <c r="C30" s="49" t="s">
        <v>78</v>
      </c>
      <c r="D30" s="50" t="s">
        <v>61</v>
      </c>
      <c r="E30" s="69">
        <v>14.37</v>
      </c>
      <c r="F30" s="73">
        <v>69.58</v>
      </c>
      <c r="G30" s="85"/>
      <c r="H30" s="61">
        <f>IF(G30="","",IF(ISTEXT(G30),"NC",G30*E30))</f>
      </c>
      <c r="I30" s="9">
        <f>F30*E30</f>
        <v>999.8645999999999</v>
      </c>
      <c r="L30" s="9"/>
    </row>
    <row r="31" spans="1:12" s="10" customFormat="1" ht="48">
      <c r="A31" s="48">
        <v>14</v>
      </c>
      <c r="B31" s="56" t="s">
        <v>79</v>
      </c>
      <c r="C31" s="49" t="s">
        <v>80</v>
      </c>
      <c r="D31" s="50" t="s">
        <v>61</v>
      </c>
      <c r="E31" s="69">
        <v>264</v>
      </c>
      <c r="F31" s="73">
        <v>10.79</v>
      </c>
      <c r="G31" s="85"/>
      <c r="H31" s="61">
        <f>IF(G31="","",IF(ISTEXT(G31),"NC",G31*E31))</f>
      </c>
      <c r="I31" s="9">
        <f>F31*E31</f>
        <v>2848.56</v>
      </c>
      <c r="L31" s="9"/>
    </row>
    <row r="32" spans="1:12" s="10" customFormat="1" ht="60">
      <c r="A32" s="48">
        <v>15</v>
      </c>
      <c r="B32" s="56" t="s">
        <v>81</v>
      </c>
      <c r="C32" s="49" t="s">
        <v>82</v>
      </c>
      <c r="D32" s="50" t="s">
        <v>61</v>
      </c>
      <c r="E32" s="69">
        <v>40.8</v>
      </c>
      <c r="F32" s="73">
        <v>92.09</v>
      </c>
      <c r="G32" s="85"/>
      <c r="H32" s="61">
        <f>IF(G32="","",IF(ISTEXT(G32),"NC",G32*E32))</f>
      </c>
      <c r="I32" s="9">
        <f>F32*E32</f>
        <v>3757.272</v>
      </c>
      <c r="L32" s="9"/>
    </row>
    <row r="33" spans="1:12" s="10" customFormat="1" ht="12.75">
      <c r="A33" s="52"/>
      <c r="B33" s="58"/>
      <c r="C33" s="53"/>
      <c r="D33" s="54"/>
      <c r="E33" s="72"/>
      <c r="F33" s="77" t="s">
        <v>29</v>
      </c>
      <c r="G33" s="86"/>
      <c r="H33" s="67">
        <f>SUM(H30:H32)</f>
        <v>0</v>
      </c>
      <c r="I33" s="9"/>
      <c r="L33" s="9"/>
    </row>
    <row r="34" spans="1:8" s="10" customFormat="1" ht="12">
      <c r="A34" s="59" t="s">
        <v>83</v>
      </c>
      <c r="B34" s="60"/>
      <c r="C34" s="84" t="s">
        <v>251</v>
      </c>
      <c r="D34" s="57"/>
      <c r="E34" s="71"/>
      <c r="F34" s="76"/>
      <c r="G34" s="87"/>
      <c r="H34" s="68"/>
    </row>
    <row r="35" spans="1:12" s="10" customFormat="1" ht="48">
      <c r="A35" s="48">
        <v>16</v>
      </c>
      <c r="B35" s="56" t="s">
        <v>84</v>
      </c>
      <c r="C35" s="49" t="s">
        <v>85</v>
      </c>
      <c r="D35" s="50" t="s">
        <v>61</v>
      </c>
      <c r="E35" s="69">
        <v>13.41</v>
      </c>
      <c r="F35" s="73">
        <v>2836.99</v>
      </c>
      <c r="G35" s="85"/>
      <c r="H35" s="61">
        <f>IF(G35="","",IF(ISTEXT(G35),"NC",G35*E35))</f>
      </c>
      <c r="I35" s="9">
        <f>F35*E35</f>
        <v>38044.035899999995</v>
      </c>
      <c r="L35" s="9"/>
    </row>
    <row r="36" spans="1:12" s="10" customFormat="1" ht="36">
      <c r="A36" s="48">
        <v>17</v>
      </c>
      <c r="B36" s="56" t="s">
        <v>86</v>
      </c>
      <c r="C36" s="49" t="s">
        <v>87</v>
      </c>
      <c r="D36" s="50" t="s">
        <v>88</v>
      </c>
      <c r="E36" s="69">
        <v>1101.6</v>
      </c>
      <c r="F36" s="73">
        <v>23.52</v>
      </c>
      <c r="G36" s="85"/>
      <c r="H36" s="61">
        <f>IF(G36="","",IF(ISTEXT(G36),"NC",G36*E36))</f>
      </c>
      <c r="I36" s="9">
        <f>F36*E36</f>
        <v>25909.631999999998</v>
      </c>
      <c r="L36" s="9"/>
    </row>
    <row r="37" spans="1:12" s="10" customFormat="1" ht="72">
      <c r="A37" s="48">
        <v>18</v>
      </c>
      <c r="B37" s="56" t="s">
        <v>89</v>
      </c>
      <c r="C37" s="49" t="s">
        <v>90</v>
      </c>
      <c r="D37" s="50" t="s">
        <v>45</v>
      </c>
      <c r="E37" s="69">
        <v>57.93</v>
      </c>
      <c r="F37" s="73">
        <v>234.71</v>
      </c>
      <c r="G37" s="85"/>
      <c r="H37" s="61">
        <f>IF(G37="","",IF(ISTEXT(G37),"NC",G37*E37))</f>
      </c>
      <c r="I37" s="9">
        <f>F37*E37</f>
        <v>13596.7503</v>
      </c>
      <c r="L37" s="9"/>
    </row>
    <row r="38" spans="1:12" s="10" customFormat="1" ht="12.75">
      <c r="A38" s="52"/>
      <c r="B38" s="58"/>
      <c r="C38" s="53"/>
      <c r="D38" s="54"/>
      <c r="E38" s="72"/>
      <c r="F38" s="77" t="s">
        <v>29</v>
      </c>
      <c r="G38" s="86"/>
      <c r="H38" s="67">
        <f>SUM(H35:H37)</f>
        <v>0</v>
      </c>
      <c r="I38" s="9"/>
      <c r="L38" s="9"/>
    </row>
    <row r="39" spans="1:8" s="10" customFormat="1" ht="12">
      <c r="A39" s="59" t="s">
        <v>91</v>
      </c>
      <c r="B39" s="60"/>
      <c r="C39" s="84" t="s">
        <v>250</v>
      </c>
      <c r="D39" s="57"/>
      <c r="E39" s="71"/>
      <c r="F39" s="76"/>
      <c r="G39" s="87"/>
      <c r="H39" s="68"/>
    </row>
    <row r="40" spans="1:12" s="10" customFormat="1" ht="72">
      <c r="A40" s="48">
        <v>19</v>
      </c>
      <c r="B40" s="56" t="s">
        <v>92</v>
      </c>
      <c r="C40" s="49" t="s">
        <v>93</v>
      </c>
      <c r="D40" s="50" t="s">
        <v>45</v>
      </c>
      <c r="E40" s="69">
        <v>164.97</v>
      </c>
      <c r="F40" s="73">
        <v>69.14</v>
      </c>
      <c r="G40" s="85"/>
      <c r="H40" s="61">
        <f>IF(G40="","",IF(ISTEXT(G40),"NC",G40*E40))</f>
      </c>
      <c r="I40" s="9">
        <f>F40*E40</f>
        <v>11406.0258</v>
      </c>
      <c r="L40" s="9"/>
    </row>
    <row r="41" spans="1:12" s="10" customFormat="1" ht="12.75">
      <c r="A41" s="52"/>
      <c r="B41" s="58"/>
      <c r="C41" s="53"/>
      <c r="D41" s="54"/>
      <c r="E41" s="72"/>
      <c r="F41" s="77" t="s">
        <v>29</v>
      </c>
      <c r="G41" s="86"/>
      <c r="H41" s="67">
        <f>SUM(H40:H40)</f>
        <v>0</v>
      </c>
      <c r="I41" s="9"/>
      <c r="L41" s="9"/>
    </row>
    <row r="42" spans="1:8" s="10" customFormat="1" ht="12">
      <c r="A42" s="59" t="s">
        <v>94</v>
      </c>
      <c r="B42" s="60"/>
      <c r="C42" s="84" t="s">
        <v>249</v>
      </c>
      <c r="D42" s="57"/>
      <c r="E42" s="71"/>
      <c r="F42" s="76"/>
      <c r="G42" s="87"/>
      <c r="H42" s="68"/>
    </row>
    <row r="43" spans="1:12" s="10" customFormat="1" ht="84">
      <c r="A43" s="48">
        <v>20</v>
      </c>
      <c r="B43" s="56" t="s">
        <v>95</v>
      </c>
      <c r="C43" s="49" t="s">
        <v>96</v>
      </c>
      <c r="D43" s="50" t="s">
        <v>45</v>
      </c>
      <c r="E43" s="69">
        <v>458</v>
      </c>
      <c r="F43" s="73">
        <v>306.85</v>
      </c>
      <c r="G43" s="85"/>
      <c r="H43" s="61">
        <f>IF(G43="","",IF(ISTEXT(G43),"NC",G43*E43))</f>
      </c>
      <c r="I43" s="9">
        <f>F43*E43</f>
        <v>140537.30000000002</v>
      </c>
      <c r="L43" s="9"/>
    </row>
    <row r="44" spans="1:12" s="10" customFormat="1" ht="84">
      <c r="A44" s="48">
        <v>21</v>
      </c>
      <c r="B44" s="56" t="s">
        <v>97</v>
      </c>
      <c r="C44" s="49" t="s">
        <v>98</v>
      </c>
      <c r="D44" s="50" t="s">
        <v>45</v>
      </c>
      <c r="E44" s="69">
        <v>553</v>
      </c>
      <c r="F44" s="73">
        <v>91.99</v>
      </c>
      <c r="G44" s="85"/>
      <c r="H44" s="61">
        <f>IF(G44="","",IF(ISTEXT(G44),"NC",G44*E44))</f>
      </c>
      <c r="I44" s="9">
        <f>F44*E44</f>
        <v>50870.469999999994</v>
      </c>
      <c r="L44" s="9"/>
    </row>
    <row r="45" spans="1:12" s="10" customFormat="1" ht="24">
      <c r="A45" s="48">
        <v>22</v>
      </c>
      <c r="B45" s="56" t="s">
        <v>99</v>
      </c>
      <c r="C45" s="49" t="s">
        <v>100</v>
      </c>
      <c r="D45" s="50" t="s">
        <v>101</v>
      </c>
      <c r="E45" s="69">
        <v>23.5</v>
      </c>
      <c r="F45" s="73">
        <v>197.3</v>
      </c>
      <c r="G45" s="85"/>
      <c r="H45" s="61">
        <f>IF(G45="","",IF(ISTEXT(G45),"NC",G45*E45))</f>
      </c>
      <c r="I45" s="9">
        <f>F45*E45</f>
        <v>4636.55</v>
      </c>
      <c r="L45" s="9"/>
    </row>
    <row r="46" spans="1:12" s="10" customFormat="1" ht="24">
      <c r="A46" s="48">
        <v>23</v>
      </c>
      <c r="B46" s="56" t="s">
        <v>102</v>
      </c>
      <c r="C46" s="49" t="s">
        <v>103</v>
      </c>
      <c r="D46" s="50" t="s">
        <v>101</v>
      </c>
      <c r="E46" s="69">
        <v>30</v>
      </c>
      <c r="F46" s="73">
        <v>108.42</v>
      </c>
      <c r="G46" s="85"/>
      <c r="H46" s="61">
        <f>IF(G46="","",IF(ISTEXT(G46),"NC",G46*E46))</f>
      </c>
      <c r="I46" s="9">
        <f>F46*E46</f>
        <v>3252.6</v>
      </c>
      <c r="L46" s="9"/>
    </row>
    <row r="47" spans="1:12" s="10" customFormat="1" ht="12.75">
      <c r="A47" s="52"/>
      <c r="B47" s="58"/>
      <c r="C47" s="53"/>
      <c r="D47" s="54"/>
      <c r="E47" s="72"/>
      <c r="F47" s="77" t="s">
        <v>29</v>
      </c>
      <c r="G47" s="86"/>
      <c r="H47" s="67">
        <f>SUM(H43:H46)</f>
        <v>0</v>
      </c>
      <c r="I47" s="9"/>
      <c r="L47" s="9"/>
    </row>
    <row r="48" spans="1:8" s="10" customFormat="1" ht="12">
      <c r="A48" s="59" t="s">
        <v>104</v>
      </c>
      <c r="B48" s="60"/>
      <c r="C48" s="84" t="s">
        <v>248</v>
      </c>
      <c r="D48" s="57"/>
      <c r="E48" s="71"/>
      <c r="F48" s="76"/>
      <c r="G48" s="87"/>
      <c r="H48" s="68"/>
    </row>
    <row r="49" spans="1:12" s="10" customFormat="1" ht="60">
      <c r="A49" s="48">
        <v>24</v>
      </c>
      <c r="B49" s="56" t="s">
        <v>105</v>
      </c>
      <c r="C49" s="49" t="s">
        <v>106</v>
      </c>
      <c r="D49" s="50" t="s">
        <v>54</v>
      </c>
      <c r="E49" s="69">
        <v>8</v>
      </c>
      <c r="F49" s="51">
        <v>600.49</v>
      </c>
      <c r="G49" s="85"/>
      <c r="H49" s="61">
        <f>IF(G49="","",IF(ISTEXT(G49),"NC",G49*E49))</f>
      </c>
      <c r="I49" s="9">
        <f>F49*E49</f>
        <v>4803.92</v>
      </c>
      <c r="L49" s="9"/>
    </row>
    <row r="50" spans="1:12" s="10" customFormat="1" ht="48">
      <c r="A50" s="48">
        <v>25</v>
      </c>
      <c r="B50" s="56" t="s">
        <v>107</v>
      </c>
      <c r="C50" s="49" t="s">
        <v>108</v>
      </c>
      <c r="D50" s="50" t="s">
        <v>54</v>
      </c>
      <c r="E50" s="69">
        <v>6</v>
      </c>
      <c r="F50" s="51">
        <v>833.21</v>
      </c>
      <c r="G50" s="85"/>
      <c r="H50" s="61">
        <f>IF(G50="","",IF(ISTEXT(G50),"NC",G50*E50))</f>
      </c>
      <c r="I50" s="9">
        <f>F50*E50</f>
        <v>4999.26</v>
      </c>
      <c r="L50" s="9"/>
    </row>
    <row r="51" spans="1:12" s="10" customFormat="1" ht="48">
      <c r="A51" s="48">
        <v>26</v>
      </c>
      <c r="B51" s="56" t="s">
        <v>109</v>
      </c>
      <c r="C51" s="49" t="s">
        <v>110</v>
      </c>
      <c r="D51" s="50" t="s">
        <v>45</v>
      </c>
      <c r="E51" s="69">
        <v>12.68</v>
      </c>
      <c r="F51" s="51">
        <v>771.36</v>
      </c>
      <c r="G51" s="85"/>
      <c r="H51" s="61">
        <f>IF(G51="","",IF(ISTEXT(G51),"NC",G51*E51))</f>
      </c>
      <c r="I51" s="9">
        <f>F51*E51</f>
        <v>9780.8448</v>
      </c>
      <c r="L51" s="9"/>
    </row>
    <row r="52" spans="1:12" s="10" customFormat="1" ht="72">
      <c r="A52" s="48">
        <v>27</v>
      </c>
      <c r="B52" s="56" t="s">
        <v>111</v>
      </c>
      <c r="C52" s="49" t="s">
        <v>112</v>
      </c>
      <c r="D52" s="50" t="s">
        <v>54</v>
      </c>
      <c r="E52" s="69">
        <v>6</v>
      </c>
      <c r="F52" s="51">
        <v>338.01</v>
      </c>
      <c r="G52" s="85"/>
      <c r="H52" s="61">
        <f>IF(G52="","",IF(ISTEXT(G52),"NC",G52*E52))</f>
      </c>
      <c r="I52" s="9">
        <f>F52*E52</f>
        <v>2028.06</v>
      </c>
      <c r="L52" s="9"/>
    </row>
    <row r="53" spans="1:12" s="10" customFormat="1" ht="24">
      <c r="A53" s="48">
        <v>28</v>
      </c>
      <c r="B53" s="56" t="s">
        <v>113</v>
      </c>
      <c r="C53" s="49" t="s">
        <v>114</v>
      </c>
      <c r="D53" s="50" t="s">
        <v>45</v>
      </c>
      <c r="E53" s="69">
        <v>8.16</v>
      </c>
      <c r="F53" s="51">
        <v>459.58</v>
      </c>
      <c r="G53" s="85"/>
      <c r="H53" s="61">
        <f>IF(G53="","",IF(ISTEXT(G53),"NC",G53*E53))</f>
      </c>
      <c r="I53" s="9">
        <f>F53*E53</f>
        <v>3750.1728</v>
      </c>
      <c r="L53" s="9"/>
    </row>
    <row r="54" spans="1:12" s="10" customFormat="1" ht="48">
      <c r="A54" s="48">
        <v>29</v>
      </c>
      <c r="B54" s="56" t="s">
        <v>115</v>
      </c>
      <c r="C54" s="49" t="s">
        <v>116</v>
      </c>
      <c r="D54" s="50" t="s">
        <v>45</v>
      </c>
      <c r="E54" s="69">
        <v>6</v>
      </c>
      <c r="F54" s="51">
        <v>716.99</v>
      </c>
      <c r="G54" s="85"/>
      <c r="H54" s="61">
        <f>IF(G54="","",IF(ISTEXT(G54),"NC",G54*E54))</f>
      </c>
      <c r="I54" s="9">
        <f>F54*E54</f>
        <v>4301.9400000000005</v>
      </c>
      <c r="L54" s="9"/>
    </row>
    <row r="55" spans="1:12" s="10" customFormat="1" ht="24">
      <c r="A55" s="48">
        <v>30</v>
      </c>
      <c r="B55" s="56" t="s">
        <v>117</v>
      </c>
      <c r="C55" s="49" t="s">
        <v>118</v>
      </c>
      <c r="D55" s="50" t="s">
        <v>45</v>
      </c>
      <c r="E55" s="69">
        <v>14.16</v>
      </c>
      <c r="F55" s="51">
        <v>148.11</v>
      </c>
      <c r="G55" s="85"/>
      <c r="H55" s="61">
        <f>IF(G55="","",IF(ISTEXT(G55),"NC",G55*E55))</f>
      </c>
      <c r="I55" s="9">
        <f>F55*E55</f>
        <v>2097.2376000000004</v>
      </c>
      <c r="L55" s="9"/>
    </row>
    <row r="56" spans="1:12" s="10" customFormat="1" ht="12.75">
      <c r="A56" s="63"/>
      <c r="B56" s="64"/>
      <c r="C56" s="65"/>
      <c r="D56" s="66"/>
      <c r="E56" s="70"/>
      <c r="F56" s="77" t="s">
        <v>29</v>
      </c>
      <c r="G56" s="86"/>
      <c r="H56" s="67">
        <f>SUM(H49:H55)</f>
        <v>0</v>
      </c>
      <c r="I56" s="9"/>
      <c r="L56" s="9"/>
    </row>
    <row r="57" spans="1:8" s="10" customFormat="1" ht="12">
      <c r="A57" s="59" t="s">
        <v>119</v>
      </c>
      <c r="B57" s="60"/>
      <c r="C57" s="84" t="s">
        <v>247</v>
      </c>
      <c r="D57" s="57"/>
      <c r="E57" s="71"/>
      <c r="F57" s="76"/>
      <c r="G57" s="87"/>
      <c r="H57" s="68"/>
    </row>
    <row r="58" spans="1:12" s="10" customFormat="1" ht="48">
      <c r="A58" s="48">
        <v>31</v>
      </c>
      <c r="B58" s="56" t="s">
        <v>120</v>
      </c>
      <c r="C58" s="49" t="s">
        <v>121</v>
      </c>
      <c r="D58" s="50" t="s">
        <v>45</v>
      </c>
      <c r="E58" s="69">
        <v>267</v>
      </c>
      <c r="F58" s="73">
        <v>79.75</v>
      </c>
      <c r="G58" s="85"/>
      <c r="H58" s="61">
        <f>IF(G58="","",IF(ISTEXT(G58),"NC",G58*E58))</f>
      </c>
      <c r="I58" s="9">
        <f>F58*E58</f>
        <v>21293.25</v>
      </c>
      <c r="L58" s="9"/>
    </row>
    <row r="59" spans="1:12" s="10" customFormat="1" ht="60">
      <c r="A59" s="48">
        <v>32</v>
      </c>
      <c r="B59" s="56" t="s">
        <v>122</v>
      </c>
      <c r="C59" s="49" t="s">
        <v>123</v>
      </c>
      <c r="D59" s="50" t="s">
        <v>45</v>
      </c>
      <c r="E59" s="69">
        <v>349.25</v>
      </c>
      <c r="F59" s="73">
        <v>43.47</v>
      </c>
      <c r="G59" s="85"/>
      <c r="H59" s="61">
        <f>IF(G59="","",IF(ISTEXT(G59),"NC",G59*E59))</f>
      </c>
      <c r="I59" s="9">
        <f>F59*E59</f>
        <v>15181.8975</v>
      </c>
      <c r="L59" s="9"/>
    </row>
    <row r="60" spans="1:12" s="10" customFormat="1" ht="36">
      <c r="A60" s="48">
        <v>33</v>
      </c>
      <c r="B60" s="56" t="s">
        <v>124</v>
      </c>
      <c r="C60" s="49" t="s">
        <v>125</v>
      </c>
      <c r="D60" s="50" t="s">
        <v>101</v>
      </c>
      <c r="E60" s="69">
        <v>130.5</v>
      </c>
      <c r="F60" s="73">
        <v>41.66</v>
      </c>
      <c r="G60" s="85"/>
      <c r="H60" s="61">
        <f>IF(G60="","",IF(ISTEXT(G60),"NC",G60*E60))</f>
      </c>
      <c r="I60" s="9">
        <f>F60*E60</f>
        <v>5436.629999999999</v>
      </c>
      <c r="L60" s="9"/>
    </row>
    <row r="61" spans="1:12" s="10" customFormat="1" ht="36">
      <c r="A61" s="48">
        <v>34</v>
      </c>
      <c r="B61" s="56" t="s">
        <v>126</v>
      </c>
      <c r="C61" s="49" t="s">
        <v>127</v>
      </c>
      <c r="D61" s="50" t="s">
        <v>45</v>
      </c>
      <c r="E61" s="69">
        <v>45.57</v>
      </c>
      <c r="F61" s="73">
        <v>63.66</v>
      </c>
      <c r="G61" s="85"/>
      <c r="H61" s="61">
        <f aca="true" t="shared" si="2" ref="H61:H67">IF(G61="","",IF(ISTEXT(G61),"NC",G61*E61))</f>
      </c>
      <c r="I61" s="9">
        <f aca="true" t="shared" si="3" ref="I61:I67">F61*E61</f>
        <v>2900.9862</v>
      </c>
      <c r="L61" s="9"/>
    </row>
    <row r="62" spans="1:12" s="10" customFormat="1" ht="48">
      <c r="A62" s="48">
        <v>35</v>
      </c>
      <c r="B62" s="56" t="s">
        <v>128</v>
      </c>
      <c r="C62" s="49" t="s">
        <v>129</v>
      </c>
      <c r="D62" s="50" t="s">
        <v>45</v>
      </c>
      <c r="E62" s="69">
        <v>143.53</v>
      </c>
      <c r="F62" s="73">
        <v>50.31</v>
      </c>
      <c r="G62" s="85"/>
      <c r="H62" s="61">
        <f t="shared" si="2"/>
      </c>
      <c r="I62" s="9">
        <f t="shared" si="3"/>
        <v>7220.9943</v>
      </c>
      <c r="L62" s="9"/>
    </row>
    <row r="63" spans="1:12" s="10" customFormat="1" ht="36">
      <c r="A63" s="48">
        <v>36</v>
      </c>
      <c r="B63" s="56" t="s">
        <v>130</v>
      </c>
      <c r="C63" s="49" t="s">
        <v>131</v>
      </c>
      <c r="D63" s="50" t="s">
        <v>45</v>
      </c>
      <c r="E63" s="69">
        <v>186.41</v>
      </c>
      <c r="F63" s="73">
        <v>38.79</v>
      </c>
      <c r="G63" s="85"/>
      <c r="H63" s="61">
        <f t="shared" si="2"/>
      </c>
      <c r="I63" s="9">
        <f t="shared" si="3"/>
        <v>7230.8439</v>
      </c>
      <c r="L63" s="9"/>
    </row>
    <row r="64" spans="1:12" s="10" customFormat="1" ht="84">
      <c r="A64" s="48">
        <v>37</v>
      </c>
      <c r="B64" s="56" t="s">
        <v>132</v>
      </c>
      <c r="C64" s="49" t="s">
        <v>133</v>
      </c>
      <c r="D64" s="50" t="s">
        <v>45</v>
      </c>
      <c r="E64" s="69">
        <v>71.28</v>
      </c>
      <c r="F64" s="73">
        <v>134.71</v>
      </c>
      <c r="G64" s="85"/>
      <c r="H64" s="61">
        <f t="shared" si="2"/>
      </c>
      <c r="I64" s="9">
        <f t="shared" si="3"/>
        <v>9602.1288</v>
      </c>
      <c r="L64" s="9"/>
    </row>
    <row r="65" spans="1:12" s="10" customFormat="1" ht="36">
      <c r="A65" s="48">
        <v>38</v>
      </c>
      <c r="B65" s="56" t="s">
        <v>134</v>
      </c>
      <c r="C65" s="49" t="s">
        <v>135</v>
      </c>
      <c r="D65" s="50" t="s">
        <v>101</v>
      </c>
      <c r="E65" s="69">
        <v>81</v>
      </c>
      <c r="F65" s="73">
        <v>17.51</v>
      </c>
      <c r="G65" s="85"/>
      <c r="H65" s="61">
        <f t="shared" si="2"/>
      </c>
      <c r="I65" s="9">
        <f t="shared" si="3"/>
        <v>1418.3100000000002</v>
      </c>
      <c r="L65" s="9"/>
    </row>
    <row r="66" spans="1:12" s="10" customFormat="1" ht="48">
      <c r="A66" s="48">
        <v>39</v>
      </c>
      <c r="B66" s="56" t="s">
        <v>136</v>
      </c>
      <c r="C66" s="49" t="s">
        <v>137</v>
      </c>
      <c r="D66" s="50" t="s">
        <v>45</v>
      </c>
      <c r="E66" s="69">
        <v>43.2</v>
      </c>
      <c r="F66" s="73">
        <v>156.96</v>
      </c>
      <c r="G66" s="85"/>
      <c r="H66" s="61">
        <f t="shared" si="2"/>
      </c>
      <c r="I66" s="9">
        <f t="shared" si="3"/>
        <v>6780.6720000000005</v>
      </c>
      <c r="L66" s="9"/>
    </row>
    <row r="67" spans="1:12" s="10" customFormat="1" ht="36">
      <c r="A67" s="48">
        <v>40</v>
      </c>
      <c r="B67" s="56" t="s">
        <v>138</v>
      </c>
      <c r="C67" s="49" t="s">
        <v>139</v>
      </c>
      <c r="D67" s="50" t="s">
        <v>101</v>
      </c>
      <c r="E67" s="69">
        <v>6</v>
      </c>
      <c r="F67" s="73">
        <v>105.66</v>
      </c>
      <c r="G67" s="85"/>
      <c r="H67" s="61">
        <f t="shared" si="2"/>
      </c>
      <c r="I67" s="9">
        <f t="shared" si="3"/>
        <v>633.96</v>
      </c>
      <c r="L67" s="9"/>
    </row>
    <row r="68" spans="1:12" s="10" customFormat="1" ht="36">
      <c r="A68" s="48">
        <v>41</v>
      </c>
      <c r="B68" s="56" t="s">
        <v>140</v>
      </c>
      <c r="C68" s="49" t="s">
        <v>141</v>
      </c>
      <c r="D68" s="50" t="s">
        <v>101</v>
      </c>
      <c r="E68" s="69">
        <v>11.7</v>
      </c>
      <c r="F68" s="73">
        <v>145.34</v>
      </c>
      <c r="G68" s="85"/>
      <c r="H68" s="61">
        <f>IF(G68="","",IF(ISTEXT(G68),"NC",G68*E68))</f>
      </c>
      <c r="I68" s="9">
        <f>F68*E68</f>
        <v>1700.4779999999998</v>
      </c>
      <c r="L68" s="9"/>
    </row>
    <row r="69" spans="1:12" s="10" customFormat="1" ht="48">
      <c r="A69" s="48">
        <v>42</v>
      </c>
      <c r="B69" s="56" t="s">
        <v>142</v>
      </c>
      <c r="C69" s="49" t="s">
        <v>143</v>
      </c>
      <c r="D69" s="50" t="s">
        <v>101</v>
      </c>
      <c r="E69" s="69">
        <v>9.7</v>
      </c>
      <c r="F69" s="73">
        <v>83.38</v>
      </c>
      <c r="G69" s="85"/>
      <c r="H69" s="61">
        <f>IF(G69="","",IF(ISTEXT(G69),"NC",G69*E69))</f>
      </c>
      <c r="I69" s="9">
        <f>F69*E69</f>
        <v>808.786</v>
      </c>
      <c r="L69" s="9"/>
    </row>
    <row r="70" spans="1:12" s="10" customFormat="1" ht="12.75">
      <c r="A70" s="52"/>
      <c r="B70" s="58"/>
      <c r="C70" s="53"/>
      <c r="D70" s="54"/>
      <c r="E70" s="72"/>
      <c r="F70" s="77" t="s">
        <v>29</v>
      </c>
      <c r="G70" s="86"/>
      <c r="H70" s="67">
        <f>SUM(H58:H69)</f>
        <v>0</v>
      </c>
      <c r="I70" s="9"/>
      <c r="L70" s="9"/>
    </row>
    <row r="71" spans="1:8" s="10" customFormat="1" ht="12">
      <c r="A71" s="59" t="s">
        <v>144</v>
      </c>
      <c r="B71" s="60"/>
      <c r="C71" s="84" t="s">
        <v>145</v>
      </c>
      <c r="D71" s="57"/>
      <c r="E71" s="71"/>
      <c r="F71" s="76"/>
      <c r="G71" s="87"/>
      <c r="H71" s="68"/>
    </row>
    <row r="72" spans="1:12" s="10" customFormat="1" ht="48">
      <c r="A72" s="48">
        <v>43</v>
      </c>
      <c r="B72" s="56" t="s">
        <v>146</v>
      </c>
      <c r="C72" s="49" t="s">
        <v>147</v>
      </c>
      <c r="D72" s="50" t="s">
        <v>54</v>
      </c>
      <c r="E72" s="69">
        <v>3</v>
      </c>
      <c r="F72" s="73">
        <v>199.92</v>
      </c>
      <c r="G72" s="85"/>
      <c r="H72" s="61">
        <f>IF(G72="","",IF(ISTEXT(G72),"NC",G72*E72))</f>
      </c>
      <c r="I72" s="9">
        <f>F72*E72</f>
        <v>599.76</v>
      </c>
      <c r="L72" s="9"/>
    </row>
    <row r="73" spans="1:12" s="10" customFormat="1" ht="36">
      <c r="A73" s="48">
        <v>44</v>
      </c>
      <c r="B73" s="56" t="s">
        <v>148</v>
      </c>
      <c r="C73" s="49" t="s">
        <v>149</v>
      </c>
      <c r="D73" s="50" t="s">
        <v>54</v>
      </c>
      <c r="E73" s="69">
        <v>6</v>
      </c>
      <c r="F73" s="73">
        <v>56.12</v>
      </c>
      <c r="G73" s="85"/>
      <c r="H73" s="61">
        <f aca="true" t="shared" si="4" ref="H73:H101">IF(G73="","",IF(ISTEXT(G73),"NC",G73*E73))</f>
      </c>
      <c r="I73" s="9">
        <f aca="true" t="shared" si="5" ref="I73:I101">F73*E73</f>
        <v>336.71999999999997</v>
      </c>
      <c r="L73" s="9"/>
    </row>
    <row r="74" spans="1:12" s="10" customFormat="1" ht="24">
      <c r="A74" s="48">
        <v>45</v>
      </c>
      <c r="B74" s="56" t="s">
        <v>150</v>
      </c>
      <c r="C74" s="49" t="s">
        <v>151</v>
      </c>
      <c r="D74" s="50" t="s">
        <v>54</v>
      </c>
      <c r="E74" s="69">
        <v>3</v>
      </c>
      <c r="F74" s="73">
        <v>71.6</v>
      </c>
      <c r="G74" s="85"/>
      <c r="H74" s="61">
        <f t="shared" si="4"/>
      </c>
      <c r="I74" s="9">
        <f t="shared" si="5"/>
        <v>214.79999999999998</v>
      </c>
      <c r="L74" s="9"/>
    </row>
    <row r="75" spans="1:12" s="10" customFormat="1" ht="60">
      <c r="A75" s="48">
        <v>46</v>
      </c>
      <c r="B75" s="56" t="s">
        <v>152</v>
      </c>
      <c r="C75" s="49" t="s">
        <v>153</v>
      </c>
      <c r="D75" s="50" t="s">
        <v>101</v>
      </c>
      <c r="E75" s="69">
        <v>42</v>
      </c>
      <c r="F75" s="73">
        <v>62.09</v>
      </c>
      <c r="G75" s="85"/>
      <c r="H75" s="61">
        <f t="shared" si="4"/>
      </c>
      <c r="I75" s="9">
        <f t="shared" si="5"/>
        <v>2607.78</v>
      </c>
      <c r="L75" s="9"/>
    </row>
    <row r="76" spans="1:12" s="10" customFormat="1" ht="60">
      <c r="A76" s="48">
        <v>47</v>
      </c>
      <c r="B76" s="56" t="s">
        <v>154</v>
      </c>
      <c r="C76" s="49" t="s">
        <v>155</v>
      </c>
      <c r="D76" s="50" t="s">
        <v>101</v>
      </c>
      <c r="E76" s="69">
        <v>18</v>
      </c>
      <c r="F76" s="73">
        <v>43.35</v>
      </c>
      <c r="G76" s="85"/>
      <c r="H76" s="61">
        <f t="shared" si="4"/>
      </c>
      <c r="I76" s="9">
        <f t="shared" si="5"/>
        <v>780.3000000000001</v>
      </c>
      <c r="L76" s="9"/>
    </row>
    <row r="77" spans="1:12" s="10" customFormat="1" ht="72">
      <c r="A77" s="48">
        <v>48</v>
      </c>
      <c r="B77" s="56" t="s">
        <v>156</v>
      </c>
      <c r="C77" s="49" t="s">
        <v>157</v>
      </c>
      <c r="D77" s="50" t="s">
        <v>54</v>
      </c>
      <c r="E77" s="69">
        <v>3</v>
      </c>
      <c r="F77" s="73">
        <v>443.79</v>
      </c>
      <c r="G77" s="85"/>
      <c r="H77" s="61">
        <f t="shared" si="4"/>
      </c>
      <c r="I77" s="9">
        <f t="shared" si="5"/>
        <v>1331.3700000000001</v>
      </c>
      <c r="L77" s="9"/>
    </row>
    <row r="78" spans="1:12" s="10" customFormat="1" ht="60">
      <c r="A78" s="48">
        <v>49</v>
      </c>
      <c r="B78" s="56" t="s">
        <v>158</v>
      </c>
      <c r="C78" s="49" t="s">
        <v>159</v>
      </c>
      <c r="D78" s="50" t="s">
        <v>54</v>
      </c>
      <c r="E78" s="69">
        <v>3</v>
      </c>
      <c r="F78" s="73">
        <v>804.2</v>
      </c>
      <c r="G78" s="85"/>
      <c r="H78" s="61">
        <f t="shared" si="4"/>
      </c>
      <c r="I78" s="9">
        <f t="shared" si="5"/>
        <v>2412.6000000000004</v>
      </c>
      <c r="L78" s="9"/>
    </row>
    <row r="79" spans="1:12" s="10" customFormat="1" ht="24">
      <c r="A79" s="48">
        <v>50</v>
      </c>
      <c r="B79" s="56" t="s">
        <v>160</v>
      </c>
      <c r="C79" s="49" t="s">
        <v>161</v>
      </c>
      <c r="D79" s="50" t="s">
        <v>54</v>
      </c>
      <c r="E79" s="69">
        <v>5</v>
      </c>
      <c r="F79" s="73">
        <v>635.67</v>
      </c>
      <c r="G79" s="85"/>
      <c r="H79" s="61">
        <f t="shared" si="4"/>
      </c>
      <c r="I79" s="9">
        <f t="shared" si="5"/>
        <v>3178.35</v>
      </c>
      <c r="L79" s="9"/>
    </row>
    <row r="80" spans="1:12" s="10" customFormat="1" ht="36">
      <c r="A80" s="48">
        <v>51</v>
      </c>
      <c r="B80" s="56" t="s">
        <v>162</v>
      </c>
      <c r="C80" s="49" t="s">
        <v>163</v>
      </c>
      <c r="D80" s="50" t="s">
        <v>54</v>
      </c>
      <c r="E80" s="69">
        <v>5</v>
      </c>
      <c r="F80" s="73">
        <v>425.67</v>
      </c>
      <c r="G80" s="85"/>
      <c r="H80" s="61">
        <f t="shared" si="4"/>
      </c>
      <c r="I80" s="9">
        <f t="shared" si="5"/>
        <v>2128.35</v>
      </c>
      <c r="L80" s="9"/>
    </row>
    <row r="81" spans="1:12" s="10" customFormat="1" ht="36">
      <c r="A81" s="48">
        <v>52</v>
      </c>
      <c r="B81" s="56" t="s">
        <v>164</v>
      </c>
      <c r="C81" s="49" t="s">
        <v>165</v>
      </c>
      <c r="D81" s="50" t="s">
        <v>54</v>
      </c>
      <c r="E81" s="69">
        <v>5</v>
      </c>
      <c r="F81" s="73">
        <v>15.33</v>
      </c>
      <c r="G81" s="85"/>
      <c r="H81" s="61">
        <f t="shared" si="4"/>
      </c>
      <c r="I81" s="9">
        <f t="shared" si="5"/>
        <v>76.65</v>
      </c>
      <c r="L81" s="9"/>
    </row>
    <row r="82" spans="1:12" s="10" customFormat="1" ht="36">
      <c r="A82" s="48">
        <v>53</v>
      </c>
      <c r="B82" s="56" t="s">
        <v>166</v>
      </c>
      <c r="C82" s="49" t="s">
        <v>167</v>
      </c>
      <c r="D82" s="50" t="s">
        <v>54</v>
      </c>
      <c r="E82" s="69">
        <v>5</v>
      </c>
      <c r="F82" s="73">
        <v>82.1</v>
      </c>
      <c r="G82" s="85"/>
      <c r="H82" s="61">
        <f t="shared" si="4"/>
      </c>
      <c r="I82" s="9">
        <f t="shared" si="5"/>
        <v>410.5</v>
      </c>
      <c r="L82" s="9"/>
    </row>
    <row r="83" spans="1:12" s="10" customFormat="1" ht="24">
      <c r="A83" s="48">
        <v>54</v>
      </c>
      <c r="B83" s="56" t="s">
        <v>168</v>
      </c>
      <c r="C83" s="49" t="s">
        <v>169</v>
      </c>
      <c r="D83" s="50" t="s">
        <v>54</v>
      </c>
      <c r="E83" s="69">
        <v>10</v>
      </c>
      <c r="F83" s="73">
        <v>19.49</v>
      </c>
      <c r="G83" s="85"/>
      <c r="H83" s="61">
        <f t="shared" si="4"/>
      </c>
      <c r="I83" s="9">
        <f t="shared" si="5"/>
        <v>194.89999999999998</v>
      </c>
      <c r="L83" s="9"/>
    </row>
    <row r="84" spans="1:12" s="10" customFormat="1" ht="24">
      <c r="A84" s="48">
        <v>55</v>
      </c>
      <c r="B84" s="56" t="s">
        <v>170</v>
      </c>
      <c r="C84" s="49" t="s">
        <v>171</v>
      </c>
      <c r="D84" s="50" t="s">
        <v>54</v>
      </c>
      <c r="E84" s="69">
        <v>7</v>
      </c>
      <c r="F84" s="73">
        <v>37.66</v>
      </c>
      <c r="G84" s="85"/>
      <c r="H84" s="61">
        <f t="shared" si="4"/>
      </c>
      <c r="I84" s="9">
        <f t="shared" si="5"/>
        <v>263.62</v>
      </c>
      <c r="L84" s="9"/>
    </row>
    <row r="85" spans="1:12" s="10" customFormat="1" ht="24">
      <c r="A85" s="48">
        <v>56</v>
      </c>
      <c r="B85" s="56" t="s">
        <v>172</v>
      </c>
      <c r="C85" s="49" t="s">
        <v>173</v>
      </c>
      <c r="D85" s="50" t="s">
        <v>54</v>
      </c>
      <c r="E85" s="69">
        <v>2</v>
      </c>
      <c r="F85" s="73">
        <v>78.73</v>
      </c>
      <c r="G85" s="85"/>
      <c r="H85" s="61">
        <f t="shared" si="4"/>
      </c>
      <c r="I85" s="9">
        <f t="shared" si="5"/>
        <v>157.46</v>
      </c>
      <c r="L85" s="9"/>
    </row>
    <row r="86" spans="1:12" s="10" customFormat="1" ht="36">
      <c r="A86" s="48">
        <v>57</v>
      </c>
      <c r="B86" s="56" t="s">
        <v>174</v>
      </c>
      <c r="C86" s="49" t="s">
        <v>175</v>
      </c>
      <c r="D86" s="50" t="s">
        <v>54</v>
      </c>
      <c r="E86" s="69">
        <v>2</v>
      </c>
      <c r="F86" s="73">
        <v>139.85</v>
      </c>
      <c r="G86" s="85"/>
      <c r="H86" s="61">
        <f t="shared" si="4"/>
      </c>
      <c r="I86" s="9">
        <f t="shared" si="5"/>
        <v>279.7</v>
      </c>
      <c r="L86" s="9"/>
    </row>
    <row r="87" spans="1:12" s="10" customFormat="1" ht="24">
      <c r="A87" s="48">
        <v>58</v>
      </c>
      <c r="B87" s="56" t="s">
        <v>176</v>
      </c>
      <c r="C87" s="49" t="s">
        <v>177</v>
      </c>
      <c r="D87" s="50" t="s">
        <v>54</v>
      </c>
      <c r="E87" s="69">
        <v>2</v>
      </c>
      <c r="F87" s="73">
        <v>1016.87</v>
      </c>
      <c r="G87" s="85"/>
      <c r="H87" s="61">
        <f t="shared" si="4"/>
      </c>
      <c r="I87" s="9">
        <f t="shared" si="5"/>
        <v>2033.74</v>
      </c>
      <c r="L87" s="9"/>
    </row>
    <row r="88" spans="1:12" s="10" customFormat="1" ht="24">
      <c r="A88" s="48">
        <v>59</v>
      </c>
      <c r="B88" s="56" t="s">
        <v>178</v>
      </c>
      <c r="C88" s="49" t="s">
        <v>179</v>
      </c>
      <c r="D88" s="50" t="s">
        <v>54</v>
      </c>
      <c r="E88" s="69">
        <v>2</v>
      </c>
      <c r="F88" s="73">
        <v>263.93</v>
      </c>
      <c r="G88" s="85"/>
      <c r="H88" s="61">
        <f t="shared" si="4"/>
      </c>
      <c r="I88" s="9">
        <f t="shared" si="5"/>
        <v>527.86</v>
      </c>
      <c r="L88" s="9"/>
    </row>
    <row r="89" spans="1:12" s="10" customFormat="1" ht="36">
      <c r="A89" s="48">
        <v>60</v>
      </c>
      <c r="B89" s="56" t="s">
        <v>180</v>
      </c>
      <c r="C89" s="49" t="s">
        <v>181</v>
      </c>
      <c r="D89" s="50" t="s">
        <v>54</v>
      </c>
      <c r="E89" s="69">
        <v>8</v>
      </c>
      <c r="F89" s="73">
        <v>62.13</v>
      </c>
      <c r="G89" s="85"/>
      <c r="H89" s="61">
        <f t="shared" si="4"/>
      </c>
      <c r="I89" s="9">
        <f t="shared" si="5"/>
        <v>497.04</v>
      </c>
      <c r="L89" s="9"/>
    </row>
    <row r="90" spans="1:12" s="10" customFormat="1" ht="36">
      <c r="A90" s="48">
        <v>61</v>
      </c>
      <c r="B90" s="56" t="s">
        <v>182</v>
      </c>
      <c r="C90" s="49" t="s">
        <v>183</v>
      </c>
      <c r="D90" s="50" t="s">
        <v>101</v>
      </c>
      <c r="E90" s="69">
        <v>40</v>
      </c>
      <c r="F90" s="73">
        <v>35.57</v>
      </c>
      <c r="G90" s="85"/>
      <c r="H90" s="61">
        <f t="shared" si="4"/>
      </c>
      <c r="I90" s="9">
        <f t="shared" si="5"/>
        <v>1422.8</v>
      </c>
      <c r="L90" s="9"/>
    </row>
    <row r="91" spans="1:12" s="10" customFormat="1" ht="36">
      <c r="A91" s="48">
        <v>62</v>
      </c>
      <c r="B91" s="56" t="s">
        <v>184</v>
      </c>
      <c r="C91" s="49" t="s">
        <v>185</v>
      </c>
      <c r="D91" s="50" t="s">
        <v>101</v>
      </c>
      <c r="E91" s="69">
        <v>24</v>
      </c>
      <c r="F91" s="73">
        <v>28.23</v>
      </c>
      <c r="G91" s="85"/>
      <c r="H91" s="61">
        <f t="shared" si="4"/>
      </c>
      <c r="I91" s="9">
        <f t="shared" si="5"/>
        <v>677.52</v>
      </c>
      <c r="L91" s="9"/>
    </row>
    <row r="92" spans="1:12" s="10" customFormat="1" ht="48">
      <c r="A92" s="48">
        <v>63</v>
      </c>
      <c r="B92" s="56" t="s">
        <v>186</v>
      </c>
      <c r="C92" s="49" t="s">
        <v>187</v>
      </c>
      <c r="D92" s="50" t="s">
        <v>54</v>
      </c>
      <c r="E92" s="69">
        <v>18</v>
      </c>
      <c r="F92" s="73">
        <v>17.36</v>
      </c>
      <c r="G92" s="85"/>
      <c r="H92" s="61">
        <f t="shared" si="4"/>
      </c>
      <c r="I92" s="9">
        <f t="shared" si="5"/>
        <v>312.48</v>
      </c>
      <c r="L92" s="9"/>
    </row>
    <row r="93" spans="1:12" s="10" customFormat="1" ht="36">
      <c r="A93" s="48">
        <v>64</v>
      </c>
      <c r="B93" s="56" t="s">
        <v>188</v>
      </c>
      <c r="C93" s="49" t="s">
        <v>189</v>
      </c>
      <c r="D93" s="50" t="s">
        <v>54</v>
      </c>
      <c r="E93" s="69">
        <v>12</v>
      </c>
      <c r="F93" s="73">
        <v>344.34</v>
      </c>
      <c r="G93" s="85"/>
      <c r="H93" s="61">
        <f t="shared" si="4"/>
      </c>
      <c r="I93" s="9">
        <f t="shared" si="5"/>
        <v>4132.08</v>
      </c>
      <c r="L93" s="9"/>
    </row>
    <row r="94" spans="1:12" s="10" customFormat="1" ht="36">
      <c r="A94" s="48">
        <v>65</v>
      </c>
      <c r="B94" s="56" t="s">
        <v>190</v>
      </c>
      <c r="C94" s="49" t="s">
        <v>191</v>
      </c>
      <c r="D94" s="50" t="s">
        <v>54</v>
      </c>
      <c r="E94" s="69">
        <v>12</v>
      </c>
      <c r="F94" s="73">
        <v>469.26</v>
      </c>
      <c r="G94" s="85"/>
      <c r="H94" s="61">
        <f t="shared" si="4"/>
      </c>
      <c r="I94" s="9">
        <f t="shared" si="5"/>
        <v>5631.12</v>
      </c>
      <c r="L94" s="9"/>
    </row>
    <row r="95" spans="1:12" s="10" customFormat="1" ht="36">
      <c r="A95" s="48">
        <v>66</v>
      </c>
      <c r="B95" s="56" t="s">
        <v>192</v>
      </c>
      <c r="C95" s="49" t="s">
        <v>193</v>
      </c>
      <c r="D95" s="50" t="s">
        <v>101</v>
      </c>
      <c r="E95" s="69">
        <v>48</v>
      </c>
      <c r="F95" s="73">
        <v>37.41</v>
      </c>
      <c r="G95" s="85"/>
      <c r="H95" s="61">
        <f t="shared" si="4"/>
      </c>
      <c r="I95" s="9">
        <f t="shared" si="5"/>
        <v>1795.6799999999998</v>
      </c>
      <c r="L95" s="9"/>
    </row>
    <row r="96" spans="1:12" s="10" customFormat="1" ht="36">
      <c r="A96" s="48">
        <v>67</v>
      </c>
      <c r="B96" s="56" t="s">
        <v>194</v>
      </c>
      <c r="C96" s="49" t="s">
        <v>195</v>
      </c>
      <c r="D96" s="50" t="s">
        <v>54</v>
      </c>
      <c r="E96" s="69">
        <v>10</v>
      </c>
      <c r="F96" s="73">
        <v>49.12</v>
      </c>
      <c r="G96" s="85"/>
      <c r="H96" s="61">
        <f t="shared" si="4"/>
      </c>
      <c r="I96" s="9">
        <f t="shared" si="5"/>
        <v>491.2</v>
      </c>
      <c r="L96" s="9"/>
    </row>
    <row r="97" spans="1:12" s="10" customFormat="1" ht="36">
      <c r="A97" s="48">
        <v>68</v>
      </c>
      <c r="B97" s="56" t="s">
        <v>196</v>
      </c>
      <c r="C97" s="49" t="s">
        <v>197</v>
      </c>
      <c r="D97" s="50" t="s">
        <v>54</v>
      </c>
      <c r="E97" s="69">
        <v>12</v>
      </c>
      <c r="F97" s="73">
        <v>47.83</v>
      </c>
      <c r="G97" s="85"/>
      <c r="H97" s="61">
        <f t="shared" si="4"/>
      </c>
      <c r="I97" s="9">
        <f t="shared" si="5"/>
        <v>573.96</v>
      </c>
      <c r="L97" s="9"/>
    </row>
    <row r="98" spans="1:12" s="10" customFormat="1" ht="60">
      <c r="A98" s="48">
        <v>69</v>
      </c>
      <c r="B98" s="56" t="s">
        <v>198</v>
      </c>
      <c r="C98" s="49" t="s">
        <v>199</v>
      </c>
      <c r="D98" s="50" t="s">
        <v>54</v>
      </c>
      <c r="E98" s="69">
        <v>5</v>
      </c>
      <c r="F98" s="73">
        <v>439.39</v>
      </c>
      <c r="G98" s="85"/>
      <c r="H98" s="61">
        <f t="shared" si="4"/>
      </c>
      <c r="I98" s="9">
        <f t="shared" si="5"/>
        <v>2196.95</v>
      </c>
      <c r="L98" s="9"/>
    </row>
    <row r="99" spans="1:12" s="10" customFormat="1" ht="48">
      <c r="A99" s="48">
        <v>70</v>
      </c>
      <c r="B99" s="56" t="s">
        <v>200</v>
      </c>
      <c r="C99" s="49" t="s">
        <v>201</v>
      </c>
      <c r="D99" s="50" t="s">
        <v>54</v>
      </c>
      <c r="E99" s="69">
        <v>2</v>
      </c>
      <c r="F99" s="73">
        <v>244.83</v>
      </c>
      <c r="G99" s="85"/>
      <c r="H99" s="61">
        <f t="shared" si="4"/>
      </c>
      <c r="I99" s="9">
        <f t="shared" si="5"/>
        <v>489.66</v>
      </c>
      <c r="L99" s="9"/>
    </row>
    <row r="100" spans="1:12" s="10" customFormat="1" ht="60">
      <c r="A100" s="48">
        <v>71</v>
      </c>
      <c r="B100" s="56" t="s">
        <v>202</v>
      </c>
      <c r="C100" s="49" t="s">
        <v>203</v>
      </c>
      <c r="D100" s="50" t="s">
        <v>54</v>
      </c>
      <c r="E100" s="69">
        <v>1</v>
      </c>
      <c r="F100" s="73">
        <v>3892.41</v>
      </c>
      <c r="G100" s="85"/>
      <c r="H100" s="61">
        <f t="shared" si="4"/>
      </c>
      <c r="I100" s="9">
        <f t="shared" si="5"/>
        <v>3892.41</v>
      </c>
      <c r="L100" s="9"/>
    </row>
    <row r="101" spans="1:12" s="10" customFormat="1" ht="96">
      <c r="A101" s="48">
        <v>72</v>
      </c>
      <c r="B101" s="56" t="s">
        <v>204</v>
      </c>
      <c r="C101" s="49" t="s">
        <v>205</v>
      </c>
      <c r="D101" s="50" t="s">
        <v>54</v>
      </c>
      <c r="E101" s="69">
        <v>5</v>
      </c>
      <c r="F101" s="73">
        <v>450.9</v>
      </c>
      <c r="G101" s="85"/>
      <c r="H101" s="61">
        <f t="shared" si="4"/>
      </c>
      <c r="I101" s="9">
        <f t="shared" si="5"/>
        <v>2254.5</v>
      </c>
      <c r="L101" s="9"/>
    </row>
    <row r="102" spans="1:12" s="10" customFormat="1" ht="12.75">
      <c r="A102" s="52"/>
      <c r="B102" s="58"/>
      <c r="C102" s="53"/>
      <c r="D102" s="54"/>
      <c r="E102" s="72"/>
      <c r="F102" s="77" t="s">
        <v>29</v>
      </c>
      <c r="G102" s="86"/>
      <c r="H102" s="67">
        <f>SUM(H72:H101)</f>
        <v>0</v>
      </c>
      <c r="I102" s="9"/>
      <c r="L102" s="9"/>
    </row>
    <row r="103" spans="1:8" s="10" customFormat="1" ht="12">
      <c r="A103" s="59" t="s">
        <v>206</v>
      </c>
      <c r="B103" s="60"/>
      <c r="C103" s="84" t="s">
        <v>207</v>
      </c>
      <c r="D103" s="57"/>
      <c r="E103" s="71"/>
      <c r="F103" s="76"/>
      <c r="G103" s="87"/>
      <c r="H103" s="68"/>
    </row>
    <row r="104" spans="1:12" s="10" customFormat="1" ht="72">
      <c r="A104" s="48">
        <v>73</v>
      </c>
      <c r="B104" s="56" t="s">
        <v>208</v>
      </c>
      <c r="C104" s="49" t="s">
        <v>209</v>
      </c>
      <c r="D104" s="50" t="s">
        <v>54</v>
      </c>
      <c r="E104" s="69">
        <v>26</v>
      </c>
      <c r="F104" s="73">
        <v>395.99</v>
      </c>
      <c r="G104" s="85"/>
      <c r="H104" s="61">
        <f>IF(G104="","",IF(ISTEXT(G104),"NC",G104*E104))</f>
      </c>
      <c r="I104" s="9">
        <f>F104*E104</f>
        <v>10295.74</v>
      </c>
      <c r="L104" s="9"/>
    </row>
    <row r="105" spans="1:12" s="10" customFormat="1" ht="72">
      <c r="A105" s="48">
        <v>74</v>
      </c>
      <c r="B105" s="56" t="s">
        <v>210</v>
      </c>
      <c r="C105" s="49" t="s">
        <v>211</v>
      </c>
      <c r="D105" s="50" t="s">
        <v>54</v>
      </c>
      <c r="E105" s="69">
        <v>18</v>
      </c>
      <c r="F105" s="73">
        <v>405.41</v>
      </c>
      <c r="G105" s="85"/>
      <c r="H105" s="61">
        <f aca="true" t="shared" si="6" ref="H105:H112">IF(G105="","",IF(ISTEXT(G105),"NC",G105*E105))</f>
      </c>
      <c r="I105" s="9">
        <f aca="true" t="shared" si="7" ref="I105:I112">F105*E105</f>
        <v>7297.38</v>
      </c>
      <c r="L105" s="9"/>
    </row>
    <row r="106" spans="1:12" s="10" customFormat="1" ht="48">
      <c r="A106" s="48">
        <v>75</v>
      </c>
      <c r="B106" s="56" t="s">
        <v>212</v>
      </c>
      <c r="C106" s="49" t="s">
        <v>213</v>
      </c>
      <c r="D106" s="50" t="s">
        <v>54</v>
      </c>
      <c r="E106" s="69">
        <v>12</v>
      </c>
      <c r="F106" s="73">
        <v>281.97</v>
      </c>
      <c r="G106" s="85"/>
      <c r="H106" s="61">
        <f t="shared" si="6"/>
      </c>
      <c r="I106" s="9">
        <f t="shared" si="7"/>
        <v>3383.6400000000003</v>
      </c>
      <c r="L106" s="9"/>
    </row>
    <row r="107" spans="1:12" s="10" customFormat="1" ht="96">
      <c r="A107" s="48">
        <v>76</v>
      </c>
      <c r="B107" s="56" t="s">
        <v>214</v>
      </c>
      <c r="C107" s="49" t="s">
        <v>215</v>
      </c>
      <c r="D107" s="50" t="s">
        <v>54</v>
      </c>
      <c r="E107" s="69">
        <v>12</v>
      </c>
      <c r="F107" s="73">
        <v>537.71</v>
      </c>
      <c r="G107" s="85"/>
      <c r="H107" s="61">
        <f t="shared" si="6"/>
      </c>
      <c r="I107" s="9">
        <f t="shared" si="7"/>
        <v>6452.52</v>
      </c>
      <c r="L107" s="9"/>
    </row>
    <row r="108" spans="1:12" s="10" customFormat="1" ht="60">
      <c r="A108" s="48">
        <v>77</v>
      </c>
      <c r="B108" s="56" t="s">
        <v>216</v>
      </c>
      <c r="C108" s="49" t="s">
        <v>217</v>
      </c>
      <c r="D108" s="50" t="s">
        <v>54</v>
      </c>
      <c r="E108" s="69">
        <v>18</v>
      </c>
      <c r="F108" s="73">
        <v>155.76</v>
      </c>
      <c r="G108" s="85"/>
      <c r="H108" s="61">
        <f t="shared" si="6"/>
      </c>
      <c r="I108" s="9">
        <f t="shared" si="7"/>
        <v>2803.68</v>
      </c>
      <c r="L108" s="9"/>
    </row>
    <row r="109" spans="1:12" s="10" customFormat="1" ht="36">
      <c r="A109" s="48">
        <v>78</v>
      </c>
      <c r="B109" s="56" t="s">
        <v>218</v>
      </c>
      <c r="C109" s="49" t="s">
        <v>219</v>
      </c>
      <c r="D109" s="50" t="s">
        <v>54</v>
      </c>
      <c r="E109" s="69">
        <v>3</v>
      </c>
      <c r="F109" s="73">
        <v>116.22</v>
      </c>
      <c r="G109" s="85"/>
      <c r="H109" s="61">
        <f t="shared" si="6"/>
      </c>
      <c r="I109" s="9">
        <f t="shared" si="7"/>
        <v>348.65999999999997</v>
      </c>
      <c r="L109" s="9"/>
    </row>
    <row r="110" spans="1:12" s="10" customFormat="1" ht="24">
      <c r="A110" s="48">
        <v>79</v>
      </c>
      <c r="B110" s="56" t="s">
        <v>220</v>
      </c>
      <c r="C110" s="49" t="s">
        <v>221</v>
      </c>
      <c r="D110" s="50" t="s">
        <v>54</v>
      </c>
      <c r="E110" s="69">
        <v>12</v>
      </c>
      <c r="F110" s="73">
        <v>16.42</v>
      </c>
      <c r="G110" s="85"/>
      <c r="H110" s="61">
        <f t="shared" si="6"/>
      </c>
      <c r="I110" s="9">
        <f t="shared" si="7"/>
        <v>197.04000000000002</v>
      </c>
      <c r="L110" s="9"/>
    </row>
    <row r="111" spans="1:12" s="10" customFormat="1" ht="24">
      <c r="A111" s="48">
        <v>80</v>
      </c>
      <c r="B111" s="56" t="s">
        <v>222</v>
      </c>
      <c r="C111" s="49" t="s">
        <v>223</v>
      </c>
      <c r="D111" s="50" t="s">
        <v>54</v>
      </c>
      <c r="E111" s="69">
        <v>3</v>
      </c>
      <c r="F111" s="73">
        <v>44.34</v>
      </c>
      <c r="G111" s="85"/>
      <c r="H111" s="61">
        <f t="shared" si="6"/>
      </c>
      <c r="I111" s="9">
        <f t="shared" si="7"/>
        <v>133.02</v>
      </c>
      <c r="L111" s="9"/>
    </row>
    <row r="112" spans="1:12" s="10" customFormat="1" ht="36">
      <c r="A112" s="48">
        <v>81</v>
      </c>
      <c r="B112" s="56" t="s">
        <v>224</v>
      </c>
      <c r="C112" s="49" t="s">
        <v>225</v>
      </c>
      <c r="D112" s="50" t="s">
        <v>54</v>
      </c>
      <c r="E112" s="69">
        <v>1</v>
      </c>
      <c r="F112" s="73">
        <v>1377.24</v>
      </c>
      <c r="G112" s="85"/>
      <c r="H112" s="61">
        <f t="shared" si="6"/>
      </c>
      <c r="I112" s="9">
        <f t="shared" si="7"/>
        <v>1377.24</v>
      </c>
      <c r="L112" s="9"/>
    </row>
    <row r="113" spans="1:12" s="10" customFormat="1" ht="12.75">
      <c r="A113" s="52"/>
      <c r="B113" s="58"/>
      <c r="C113" s="53"/>
      <c r="D113" s="54"/>
      <c r="E113" s="72"/>
      <c r="F113" s="77" t="s">
        <v>29</v>
      </c>
      <c r="G113" s="86"/>
      <c r="H113" s="67">
        <f>SUM(H104:H112)</f>
        <v>0</v>
      </c>
      <c r="I113" s="9"/>
      <c r="L113" s="9"/>
    </row>
    <row r="114" spans="1:8" s="10" customFormat="1" ht="12">
      <c r="A114" s="59" t="s">
        <v>226</v>
      </c>
      <c r="B114" s="60"/>
      <c r="C114" s="84" t="s">
        <v>227</v>
      </c>
      <c r="D114" s="57"/>
      <c r="E114" s="71"/>
      <c r="F114" s="76"/>
      <c r="G114" s="87"/>
      <c r="H114" s="68"/>
    </row>
    <row r="115" spans="1:12" s="10" customFormat="1" ht="72">
      <c r="A115" s="48">
        <v>82</v>
      </c>
      <c r="B115" s="56" t="s">
        <v>228</v>
      </c>
      <c r="C115" s="49" t="s">
        <v>229</v>
      </c>
      <c r="D115" s="50" t="s">
        <v>45</v>
      </c>
      <c r="E115" s="69">
        <v>279.33</v>
      </c>
      <c r="F115" s="73">
        <v>12.91</v>
      </c>
      <c r="G115" s="85"/>
      <c r="H115" s="61">
        <f>IF(G115="","",IF(ISTEXT(G115),"NC",G115*E115))</f>
      </c>
      <c r="I115" s="9">
        <f>F115*E115</f>
        <v>3606.1503</v>
      </c>
      <c r="L115" s="9"/>
    </row>
    <row r="116" spans="1:12" s="10" customFormat="1" ht="48">
      <c r="A116" s="48">
        <v>83</v>
      </c>
      <c r="B116" s="56" t="s">
        <v>230</v>
      </c>
      <c r="C116" s="49" t="s">
        <v>231</v>
      </c>
      <c r="D116" s="50" t="s">
        <v>45</v>
      </c>
      <c r="E116" s="69">
        <v>343.66</v>
      </c>
      <c r="F116" s="73">
        <v>24.4</v>
      </c>
      <c r="G116" s="85"/>
      <c r="H116" s="61">
        <f>IF(G116="","",IF(ISTEXT(G116),"NC",G116*E116))</f>
      </c>
      <c r="I116" s="9">
        <f>F116*E116</f>
        <v>8385.304</v>
      </c>
      <c r="L116" s="9"/>
    </row>
    <row r="117" spans="1:12" s="10" customFormat="1" ht="84">
      <c r="A117" s="48">
        <v>84</v>
      </c>
      <c r="B117" s="56" t="s">
        <v>232</v>
      </c>
      <c r="C117" s="49" t="s">
        <v>233</v>
      </c>
      <c r="D117" s="50" t="s">
        <v>45</v>
      </c>
      <c r="E117" s="69">
        <v>343.66</v>
      </c>
      <c r="F117" s="73">
        <v>34.39</v>
      </c>
      <c r="G117" s="85"/>
      <c r="H117" s="61">
        <f>IF(G117="","",IF(ISTEXT(G117),"NC",G117*E117))</f>
      </c>
      <c r="I117" s="9">
        <f>F117*E117</f>
        <v>11818.467400000001</v>
      </c>
      <c r="L117" s="9"/>
    </row>
    <row r="118" spans="1:12" s="10" customFormat="1" ht="12.75">
      <c r="A118" s="52"/>
      <c r="B118" s="58"/>
      <c r="C118" s="53"/>
      <c r="D118" s="54"/>
      <c r="E118" s="72"/>
      <c r="F118" s="77" t="s">
        <v>29</v>
      </c>
      <c r="G118" s="86"/>
      <c r="H118" s="67">
        <f>SUM(H115:H117)</f>
        <v>0</v>
      </c>
      <c r="I118" s="9"/>
      <c r="L118" s="9"/>
    </row>
    <row r="119" spans="1:8" s="10" customFormat="1" ht="12">
      <c r="A119" s="59" t="s">
        <v>234</v>
      </c>
      <c r="B119" s="60"/>
      <c r="C119" s="84" t="s">
        <v>235</v>
      </c>
      <c r="D119" s="57"/>
      <c r="E119" s="71"/>
      <c r="F119" s="76"/>
      <c r="G119" s="87"/>
      <c r="H119" s="68"/>
    </row>
    <row r="120" spans="1:12" s="10" customFormat="1" ht="60">
      <c r="A120" s="48">
        <v>85</v>
      </c>
      <c r="B120" s="56" t="s">
        <v>236</v>
      </c>
      <c r="C120" s="49" t="s">
        <v>237</v>
      </c>
      <c r="D120" s="50" t="s">
        <v>45</v>
      </c>
      <c r="E120" s="69">
        <v>458</v>
      </c>
      <c r="F120" s="73">
        <v>83.7</v>
      </c>
      <c r="G120" s="85"/>
      <c r="H120" s="61">
        <f>IF(G120="","",IF(ISTEXT(G120),"NC",G120*E120))</f>
      </c>
      <c r="I120" s="9">
        <f>F120*E120</f>
        <v>38334.6</v>
      </c>
      <c r="L120" s="9"/>
    </row>
    <row r="121" spans="1:12" s="10" customFormat="1" ht="48">
      <c r="A121" s="48">
        <v>86</v>
      </c>
      <c r="B121" s="56" t="s">
        <v>238</v>
      </c>
      <c r="C121" s="49" t="s">
        <v>239</v>
      </c>
      <c r="D121" s="50" t="s">
        <v>45</v>
      </c>
      <c r="E121" s="69">
        <v>458</v>
      </c>
      <c r="F121" s="73">
        <v>18.18</v>
      </c>
      <c r="G121" s="85"/>
      <c r="H121" s="61">
        <f>IF(G121="","",IF(ISTEXT(G121),"NC",G121*E121))</f>
      </c>
      <c r="I121" s="9">
        <f>F121*E121</f>
        <v>8326.44</v>
      </c>
      <c r="L121" s="9"/>
    </row>
    <row r="122" spans="1:12" s="10" customFormat="1" ht="12.75">
      <c r="A122" s="52"/>
      <c r="B122" s="58"/>
      <c r="C122" s="53"/>
      <c r="D122" s="54"/>
      <c r="E122" s="72"/>
      <c r="F122" s="77" t="s">
        <v>29</v>
      </c>
      <c r="G122" s="86"/>
      <c r="H122" s="67">
        <f>SUM(H120:H121)</f>
        <v>0</v>
      </c>
      <c r="I122" s="9"/>
      <c r="L122" s="9"/>
    </row>
    <row r="123" spans="1:9" s="35" customFormat="1" ht="9">
      <c r="A123" s="41"/>
      <c r="B123" s="41"/>
      <c r="F123" s="34"/>
      <c r="G123" s="90" t="s">
        <v>27</v>
      </c>
      <c r="H123" s="91"/>
      <c r="I123" s="34"/>
    </row>
    <row r="124" spans="7:9" ht="15.75">
      <c r="G124" s="95">
        <f>IF(SUM(H14:H122)=0,"",SUM(H14:H122)/2)</f>
      </c>
      <c r="H124" s="96"/>
      <c r="I124" s="11"/>
    </row>
    <row r="125" spans="8:9" ht="7.5" customHeight="1">
      <c r="H125" s="3"/>
      <c r="I125" s="11"/>
    </row>
    <row r="126" spans="1:8" s="45" customFormat="1" ht="27" customHeight="1">
      <c r="A126" s="97" t="str">
        <f>" - "&amp;Dados!B23</f>
        <v> - A prestação dos serviços do objeto desta licitação deverá iniciar a partir da data de celebração do contrato pertinente, após emissão da Ordem de Serviço, conforme cronograma estabelecido em conjunto com o engenheiro da Prefeitura Municipal de Sumidouro;</v>
      </c>
      <c r="B126" s="97"/>
      <c r="C126" s="97"/>
      <c r="D126" s="97"/>
      <c r="E126" s="97"/>
      <c r="F126" s="97"/>
      <c r="G126" s="97"/>
      <c r="H126" s="97"/>
    </row>
    <row r="127" spans="1:8" s="45" customFormat="1" ht="27" customHeight="1">
      <c r="A127" s="97" t="str">
        <f>" - "&amp;Dados!B24</f>
        <v> - A prestação dos serviços do objeto desta licitação deverá iniciar após assinatura de pertinente contrato, a partir da data de emissão da Ordem de Serviço para o período estimado de 05 (cinco) meses, conforme cronograma estabelecido em conjunto com o engenheiro da Prefeitura Municipal de Sumidouro;</v>
      </c>
      <c r="B127" s="97"/>
      <c r="C127" s="97"/>
      <c r="D127" s="97"/>
      <c r="E127" s="97"/>
      <c r="F127" s="97"/>
      <c r="G127" s="97"/>
      <c r="H127" s="97"/>
    </row>
    <row r="128" spans="1:8" s="45" customFormat="1" ht="11.25">
      <c r="A128" s="97" t="str">
        <f>" - "&amp;Dados!B25</f>
        <v> - O pagamento do objeto de que trata a TOMADA DE PREÇOS 004/2023, será efetuado pela Tesouraria da Prefeitura Municipal de Sumidouro;</v>
      </c>
      <c r="B128" s="97"/>
      <c r="C128" s="97"/>
      <c r="D128" s="97"/>
      <c r="E128" s="97"/>
      <c r="F128" s="97"/>
      <c r="G128" s="97"/>
      <c r="H128" s="97"/>
    </row>
    <row r="129" spans="1:8" s="10" customFormat="1" ht="11.25">
      <c r="A129" s="97" t="str">
        <f>" - "&amp;Dados!B26</f>
        <v> - Proposta válida por 60 (sessenta) dias</v>
      </c>
      <c r="B129" s="97"/>
      <c r="C129" s="97"/>
      <c r="D129" s="97"/>
      <c r="E129" s="97"/>
      <c r="F129" s="97"/>
      <c r="G129" s="97"/>
      <c r="H129" s="97"/>
    </row>
    <row r="136" spans="3:8" ht="12.75" customHeight="1">
      <c r="C136" s="1"/>
      <c r="E136" s="1"/>
      <c r="H136" s="1"/>
    </row>
    <row r="137" spans="3:8" ht="12.75">
      <c r="C137" s="1"/>
      <c r="E137" s="1"/>
      <c r="H137" s="1"/>
    </row>
    <row r="138" spans="3:8" ht="12.75">
      <c r="C138" s="47"/>
      <c r="E138" s="1"/>
      <c r="H138" s="1"/>
    </row>
    <row r="139" spans="3:8" ht="12.75">
      <c r="C139" s="1"/>
      <c r="E139" s="1"/>
      <c r="H139" s="1"/>
    </row>
    <row r="140" spans="3:8" ht="12.75">
      <c r="C140" s="1"/>
      <c r="E140" s="1"/>
      <c r="H140" s="1"/>
    </row>
  </sheetData>
  <sheetProtection/>
  <autoFilter ref="A11:H129"/>
  <mergeCells count="16">
    <mergeCell ref="G124:H124"/>
    <mergeCell ref="A129:H129"/>
    <mergeCell ref="A2:H2"/>
    <mergeCell ref="A126:H126"/>
    <mergeCell ref="A127:H127"/>
    <mergeCell ref="A128:H128"/>
    <mergeCell ref="E10:H10"/>
    <mergeCell ref="B8:H8"/>
    <mergeCell ref="B9:H9"/>
    <mergeCell ref="B10:C10"/>
    <mergeCell ref="G123:H123"/>
    <mergeCell ref="A3:H3"/>
    <mergeCell ref="A4:H4"/>
    <mergeCell ref="A6:H6"/>
    <mergeCell ref="A5:H5"/>
    <mergeCell ref="A7:B7"/>
  </mergeCells>
  <conditionalFormatting sqref="G124">
    <cfRule type="expression" priority="33" dxfId="20" stopIfTrue="1">
      <formula>IF($K123="OK",IF(I123=1,TRUE(),FALSE()),FALSE())</formula>
    </cfRule>
    <cfRule type="expression" priority="34" dxfId="21" stopIfTrue="1">
      <formula>IF($K123="Empate",IF(I123=1,TRUE(),FALSE()),FALSE())</formula>
    </cfRule>
    <cfRule type="expression" priority="35" dxfId="18" stopIfTrue="1">
      <formula>IF($K123="Empate",IF(I123=2,TRUE(),FALSE()),FALSE())</formula>
    </cfRule>
  </conditionalFormatting>
  <conditionalFormatting sqref="H14:H18 H20:H28 H30:H33 H35:H38 H40:H41 H43:H47 H49:H56 H58:H70 H72:H102 H104:H113 H115:H118 H120:H122">
    <cfRule type="expression" priority="36" dxfId="4" stopIfTrue="1">
      <formula>IF(ISTEXT(G14),FALSE(),IF(G14&gt;F14,TRUE(),FALSE()))</formula>
    </cfRule>
  </conditionalFormatting>
  <conditionalFormatting sqref="G123">
    <cfRule type="expression" priority="30" dxfId="16" stopIfTrue="1">
      <formula>IF($K123="Empate",IF(I123=1,TRUE(),FALSE()),FALSE())</formula>
    </cfRule>
    <cfRule type="expression" priority="31" dxfId="22" stopIfTrue="1">
      <formula>IF(I123="&gt;",FALSE(),IF(I123&gt;0,TRUE(),FALSE()))</formula>
    </cfRule>
    <cfRule type="expression" priority="32" dxfId="4" stopIfTrue="1">
      <formula>IF(I123="&gt;",TRUE(),FALSE())</formula>
    </cfRule>
  </conditionalFormatting>
  <conditionalFormatting sqref="C14:C18 C20:C28 C30:C33 C35:C38 C40:C41 C43:C47 C49:C56 C58:C70 C72:C102 C104:C113 C115:C118 C120:C122">
    <cfRule type="expression" priority="37" dxfId="3" stopIfTrue="1">
      <formula>IF(#REF!=1,IF(#REF!=0,1,0),0)</formula>
    </cfRule>
  </conditionalFormatting>
  <conditionalFormatting sqref="G40 G43:G46 G14:G17 G20:G27 G58:G69">
    <cfRule type="cellIs" priority="38" dxfId="0" operator="equal" stopIfTrue="1">
      <formula>""</formula>
    </cfRule>
  </conditionalFormatting>
  <conditionalFormatting sqref="E10:H10 B8:B9 B10:C10">
    <cfRule type="cellIs" priority="39" dxfId="0" operator="equal" stopIfTrue="1">
      <formula>$H$1</formula>
    </cfRule>
  </conditionalFormatting>
  <conditionalFormatting sqref="G30:G32">
    <cfRule type="cellIs" priority="26" dxfId="0" operator="equal" stopIfTrue="1">
      <formula>""</formula>
    </cfRule>
  </conditionalFormatting>
  <conditionalFormatting sqref="G35:G37">
    <cfRule type="cellIs" priority="23" dxfId="0" operator="equal" stopIfTrue="1">
      <formula>""</formula>
    </cfRule>
  </conditionalFormatting>
  <conditionalFormatting sqref="G49:G55">
    <cfRule type="cellIs" priority="19" dxfId="0" operator="equal" stopIfTrue="1">
      <formula>""</formula>
    </cfRule>
  </conditionalFormatting>
  <conditionalFormatting sqref="G120:G121">
    <cfRule type="cellIs" priority="18" dxfId="0" operator="equal" stopIfTrue="1">
      <formula>""</formula>
    </cfRule>
  </conditionalFormatting>
  <conditionalFormatting sqref="G115:G117">
    <cfRule type="cellIs" priority="9" dxfId="0" operator="equal" stopIfTrue="1">
      <formula>""</formula>
    </cfRule>
  </conditionalFormatting>
  <conditionalFormatting sqref="G104:G112">
    <cfRule type="cellIs" priority="6" dxfId="0" operator="equal" stopIfTrue="1">
      <formula>""</formula>
    </cfRule>
  </conditionalFormatting>
  <conditionalFormatting sqref="G72:G101">
    <cfRule type="cellIs" priority="3" dxfId="0" operator="equal" stopIfTrue="1">
      <formula>""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orientation="portrait" paperSize="9" scale="74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M32"/>
  <sheetViews>
    <sheetView zoomScalePageLayoutView="0" workbookViewId="0" topLeftCell="A1">
      <selection activeCell="B1" sqref="B1:B27"/>
    </sheetView>
  </sheetViews>
  <sheetFormatPr defaultColWidth="9.140625" defaultRowHeight="12.75"/>
  <cols>
    <col min="1" max="1" width="14.140625" style="0" customWidth="1"/>
    <col min="2" max="2" width="56.28125" style="0" customWidth="1"/>
    <col min="3" max="5" width="36.421875" style="0" customWidth="1"/>
    <col min="6" max="13" width="14.57421875" style="0" customWidth="1"/>
    <col min="14" max="15" width="9.28125" style="0" customWidth="1"/>
  </cols>
  <sheetData>
    <row r="1" spans="1:7" ht="12.75">
      <c r="A1" s="20" t="s">
        <v>9</v>
      </c>
      <c r="B1" s="13" t="s">
        <v>240</v>
      </c>
      <c r="E1" s="6"/>
      <c r="F1" s="6"/>
      <c r="G1" s="6"/>
    </row>
    <row r="2" spans="1:7" ht="12.75">
      <c r="A2" s="20" t="s">
        <v>10</v>
      </c>
      <c r="B2" s="7" t="s">
        <v>244</v>
      </c>
      <c r="E2" s="6"/>
      <c r="F2" s="6"/>
      <c r="G2" s="6"/>
    </row>
    <row r="3" spans="1:7" ht="12.75">
      <c r="A3" s="20" t="s">
        <v>11</v>
      </c>
      <c r="B3" s="7" t="s">
        <v>245</v>
      </c>
      <c r="C3" s="7"/>
      <c r="E3" s="6"/>
      <c r="F3" s="6"/>
      <c r="G3" s="6"/>
    </row>
    <row r="4" spans="1:7" ht="12.75">
      <c r="A4" s="20" t="s">
        <v>12</v>
      </c>
      <c r="B4" s="13" t="s">
        <v>246</v>
      </c>
      <c r="C4" s="7"/>
      <c r="E4" s="6"/>
      <c r="F4" s="6"/>
      <c r="G4" s="6"/>
    </row>
    <row r="5" spans="1:7" ht="12.75">
      <c r="A5" s="20" t="s">
        <v>13</v>
      </c>
      <c r="B5" s="13" t="s">
        <v>41</v>
      </c>
      <c r="C5" s="7"/>
      <c r="E5" s="6"/>
      <c r="F5" s="6"/>
      <c r="G5" s="6"/>
    </row>
    <row r="6" spans="1:7" ht="12.75">
      <c r="A6" s="20" t="s">
        <v>19</v>
      </c>
      <c r="B6" s="16" t="s">
        <v>42</v>
      </c>
      <c r="C6" s="7"/>
      <c r="E6" s="6"/>
      <c r="F6" s="6"/>
      <c r="G6" s="6"/>
    </row>
    <row r="7" spans="1:7" ht="12.75">
      <c r="A7" s="20" t="s">
        <v>14</v>
      </c>
      <c r="B7" s="7" t="s">
        <v>30</v>
      </c>
      <c r="C7" s="7"/>
      <c r="E7" s="6"/>
      <c r="F7" s="6"/>
      <c r="G7" s="6"/>
    </row>
    <row r="8" spans="1:7" ht="12.75">
      <c r="A8" s="29" t="s">
        <v>23</v>
      </c>
      <c r="B8" s="33">
        <v>583575.1328</v>
      </c>
      <c r="C8" s="89"/>
      <c r="D8" s="88"/>
      <c r="E8" s="6"/>
      <c r="F8" s="6"/>
      <c r="G8" s="6"/>
    </row>
    <row r="9" spans="1:7" ht="12.75">
      <c r="A9" s="21" t="s">
        <v>0</v>
      </c>
      <c r="E9" s="6"/>
      <c r="F9" s="6"/>
      <c r="G9" s="6"/>
    </row>
    <row r="10" spans="1:7" ht="12.75">
      <c r="A10" s="22" t="s">
        <v>2</v>
      </c>
      <c r="E10" s="6"/>
      <c r="F10" s="6"/>
      <c r="G10" s="6"/>
    </row>
    <row r="11" spans="1:7" ht="12.75">
      <c r="A11" s="23" t="s">
        <v>8</v>
      </c>
      <c r="E11" s="6"/>
      <c r="F11" s="6"/>
      <c r="G11" s="6"/>
    </row>
    <row r="12" spans="1:7" ht="12.75">
      <c r="A12" s="22" t="s">
        <v>20</v>
      </c>
      <c r="E12" s="6"/>
      <c r="F12" s="6"/>
      <c r="G12" s="6"/>
    </row>
    <row r="13" spans="1:7" ht="12.75">
      <c r="A13" s="22" t="s">
        <v>24</v>
      </c>
      <c r="E13" s="6"/>
      <c r="F13" s="6"/>
      <c r="G13" s="6"/>
    </row>
    <row r="14" spans="1:7" ht="12.75">
      <c r="A14" s="22" t="s">
        <v>33</v>
      </c>
      <c r="E14" s="6"/>
      <c r="F14" s="6"/>
      <c r="G14" s="6"/>
    </row>
    <row r="15" spans="1:7" ht="12.75">
      <c r="A15" s="22" t="s">
        <v>34</v>
      </c>
      <c r="E15" s="6"/>
      <c r="F15" s="6"/>
      <c r="G15" s="6"/>
    </row>
    <row r="16" spans="1:7" ht="12.75">
      <c r="A16" s="81" t="s">
        <v>35</v>
      </c>
      <c r="B16" s="28"/>
      <c r="E16" s="28"/>
      <c r="F16" s="6"/>
      <c r="G16" s="6"/>
    </row>
    <row r="17" spans="1:13" s="27" customFormat="1" ht="12.75">
      <c r="A17" s="26" t="s">
        <v>21</v>
      </c>
      <c r="B17" s="78" t="s">
        <v>40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s="27" customFormat="1" ht="12.75">
      <c r="A18" s="26" t="s">
        <v>22</v>
      </c>
      <c r="B18" s="78" t="s">
        <v>243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7" ht="12.75">
      <c r="A19" s="82"/>
      <c r="B19" s="28"/>
      <c r="E19" s="6"/>
      <c r="F19" s="6"/>
      <c r="G19" s="6"/>
    </row>
    <row r="20" spans="2:7" ht="12.75">
      <c r="B20" s="28"/>
      <c r="E20" s="6"/>
      <c r="F20" s="6"/>
      <c r="G20" s="6"/>
    </row>
    <row r="21" spans="5:7" ht="12.75">
      <c r="E21" s="6"/>
      <c r="F21" s="6"/>
      <c r="G21" s="6"/>
    </row>
    <row r="22" spans="5:7" ht="12.75">
      <c r="E22" s="6"/>
      <c r="F22" s="6"/>
      <c r="G22" s="6"/>
    </row>
    <row r="23" spans="1:7" ht="63.75">
      <c r="A23" s="24" t="s">
        <v>15</v>
      </c>
      <c r="B23" s="25" t="s">
        <v>31</v>
      </c>
      <c r="E23" s="6"/>
      <c r="F23" s="6"/>
      <c r="G23" s="6"/>
    </row>
    <row r="24" spans="1:7" ht="63.75">
      <c r="A24" s="24" t="s">
        <v>16</v>
      </c>
      <c r="B24" s="79" t="s">
        <v>242</v>
      </c>
      <c r="E24" s="6"/>
      <c r="F24" s="6"/>
      <c r="G24" s="6"/>
    </row>
    <row r="25" spans="1:7" ht="38.25">
      <c r="A25" s="24" t="s">
        <v>17</v>
      </c>
      <c r="B25" s="79" t="s">
        <v>241</v>
      </c>
      <c r="E25" s="6"/>
      <c r="F25" s="6"/>
      <c r="G25" s="6"/>
    </row>
    <row r="26" spans="1:7" ht="25.5">
      <c r="A26" s="24" t="s">
        <v>18</v>
      </c>
      <c r="B26" s="25" t="s">
        <v>28</v>
      </c>
      <c r="E26" s="6"/>
      <c r="F26" s="6"/>
      <c r="G26" s="6"/>
    </row>
    <row r="27" spans="1:2" ht="12.75">
      <c r="A27" s="83" t="s">
        <v>36</v>
      </c>
      <c r="B27" s="80" t="s">
        <v>43</v>
      </c>
    </row>
    <row r="29" ht="12.75">
      <c r="C29" s="12"/>
    </row>
    <row r="30" ht="12.75">
      <c r="C30" s="12"/>
    </row>
    <row r="31" ht="12.75">
      <c r="C31" s="12"/>
    </row>
    <row r="32" ht="12.75">
      <c r="C32" s="12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2023-05-16T16:20:21Z</cp:lastPrinted>
  <dcterms:created xsi:type="dcterms:W3CDTF">2006-04-18T17:38:46Z</dcterms:created>
  <dcterms:modified xsi:type="dcterms:W3CDTF">2023-05-16T17:22:02Z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