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8800" windowHeight="1216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Preços'!$A$11:$H$22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<sst xmlns="http://schemas.openxmlformats.org/spreadsheetml/2006/main" count="76" uniqueCount="72">
  <si>
    <t>Firma:</t>
  </si>
  <si>
    <t>End:</t>
  </si>
  <si>
    <t>CNPJ:</t>
  </si>
  <si>
    <t>DESCRIÇÃO</t>
  </si>
  <si>
    <t>UND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</si>
  <si>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</si>
  <si>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</si>
  <si>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</si>
  <si>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</si>
  <si>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</si>
  <si>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</si>
  <si>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</si>
  <si>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</si>
  <si>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</si>
  <si>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</si>
  <si>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</si>
  <si>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</si>
  <si>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</si>
  <si>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</si>
  <si>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</si>
  <si>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</si>
  <si>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</si>
  <si>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</si>
  <si>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Global:</t>
  </si>
  <si>
    <t>Proposta válida por 60 (sessenta) dias</t>
  </si>
  <si>
    <t>VALOR ESTIMADO:</t>
  </si>
  <si>
    <t>Publicação:</t>
  </si>
  <si>
    <t>Prazo:</t>
  </si>
  <si>
    <t>HORA</t>
  </si>
  <si>
    <t>DESC</t>
  </si>
  <si>
    <t> VALOR UNIT</t>
  </si>
  <si>
    <t>A1</t>
  </si>
  <si>
    <t>DESPESAS COM ENERGIA ELÉTRICA</t>
  </si>
  <si>
    <t>A2</t>
  </si>
  <si>
    <t xml:space="preserve">DESPESAS COM FUNCIONÁRIOS (COM ENCARGOS)                                                               </t>
  </si>
  <si>
    <t>A3</t>
  </si>
  <si>
    <t>DESPESAS COM MATERIAIS, FERRAMENTAS E EQUIPAMENTOS NECESSÁRIOS PARA EXECUÇÃO DOS SERVIÇOS</t>
  </si>
  <si>
    <t>A4</t>
  </si>
  <si>
    <t>DESPESAS OPERACIONAIS (CUSTOS ADMINISTRATIVOS)</t>
  </si>
  <si>
    <t>A5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</si>
  <si>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</si>
  <si>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</si>
  <si>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</si>
  <si>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</si>
  <si>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</si>
  <si>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</si>
  <si>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VALOR EM R$ ( D = A + B + C)</t>
  </si>
  <si>
    <t>Planilha para Composição de Preços, para informar o custo unitário, nos termos do art. 40, §2º, inciso II, c/c art. 7º, §2º inciso II da Lei 8.666/93, para preenchimento junto a proposta a fim de justificar o valor proposto.</t>
  </si>
  <si>
    <t>Prazo da Ata: A contar de sua assinatura por um período de 12 meses.</t>
  </si>
  <si>
    <t>ITEM</t>
  </si>
  <si>
    <t>QUANT HORAS DOS SERVIÇOS / RESERVA DAS PEÇAS (R$)</t>
  </si>
  <si>
    <t>Desconto Proposto (%)</t>
  </si>
  <si>
    <t>Subtotal&gt;&gt;</t>
  </si>
  <si>
    <t>O objeto do presente termo de referência será recebido em remessa única pela Secretaria com prazo não superior a 05 (cinco) dias úteis após recebimento da nota de empenho.</t>
  </si>
  <si>
    <t>Homologação: __/__/2021</t>
  </si>
  <si>
    <t>Previsão Publicação: __/__/2021</t>
  </si>
  <si>
    <t>MENOR PREÇO GLOBAL - SISTEMA DE REGISTRO DE PREÇOS</t>
  </si>
  <si>
    <t>O Objeto da presente Licitação deverá ser recebido e/ou executado conforme especificação na íntegra do Termo de Referência (Anexo II).</t>
  </si>
  <si>
    <t> VALOR TOTAL</t>
  </si>
  <si>
    <t xml:space="preserve">Valor Proposto com o desconto ofertado </t>
  </si>
  <si>
    <t>Valor Total</t>
  </si>
  <si>
    <t>--</t>
  </si>
  <si>
    <t>Lote - SMS</t>
  </si>
  <si>
    <t>SERVIÇO DE MANUTENÇÃO PREVENTIVA E CORRETIVA ESPECIALIZADA EM VEÍCULOS - SECRETARIA DE SAÚDE</t>
  </si>
  <si>
    <t>PEÇAS E ACESSÓRIOS ORIGINAIS OU GENUÍNOS (MAIOR PERCENTUAL DE DESCONTO SOBRE A TABELA DO SISTEMA DE ORÇAMENTAÇÃO ELETRÔNICA AUDATEX) - SECRETARIA DE SAÚDE</t>
  </si>
  <si>
    <r>
      <t xml:space="preserve">ITEM 01 - </t>
    </r>
    <r>
      <rPr>
        <sz val="9"/>
        <rFont val="Arial"/>
        <family val="2"/>
      </rPr>
      <t>SERVIÇO DE MANUTENÇÃO PREVENTIVA E CORRETIVA ESPECIALIZADA EM VEÍCULOS (4.000 HORAS - Sec. Saúde)</t>
    </r>
  </si>
  <si>
    <t>PREGÃO PRESENCIAL Nº 100/2021</t>
  </si>
  <si>
    <t>PROCESSO ADMINISTRATIVO N° 1772/2021 de 21/06/2021</t>
  </si>
  <si>
    <t>EVENTUAL CONTRATAÇÃO DE EMPRESA PARA MANUTENÇÃO DE VEÍCULOS - SMS</t>
  </si>
  <si>
    <t>Sec. Saúde</t>
  </si>
  <si>
    <t>O pagamento do objeto de que trata o PREGÃO PRESENCIAL 100/2021, será efetuado pela Tesouraria da Secretaria Municipal de Saúde de Sumidouro.</t>
  </si>
  <si>
    <t>Abertura das Propostas: 21/10/2021, às 11:00hs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</si>
</sst>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0.###%"/>
    <numFmt numFmtId="220" formatCode="#,##0.000"/>
    <numFmt numFmtId="221" formatCode="&quot;R$&quot;\ #,##0.000"/>
    <numFmt numFmtId="222" formatCode="&quot;R$&quot;#,##0.00"/>
    <numFmt numFmtId="223" formatCode="&quot;R$&quot;\ #,##0.00"/>
    <numFmt numFmtId="224" formatCode="_(&quot;R$&quot;* #,##0.000_);_(&quot;R$&quot;* \(#,##0.000\);_(&quot;R$&quot;* &quot;-&quot;??_);_(@_)"/>
    <numFmt numFmtId="225" formatCode="&quot;Ativado&quot;;&quot;Ativado&quot;;&quot;Desativado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4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2"/>
    </font>
    <font>
      <sz val="6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0" borderId="5" applyNumberFormat="0" applyAlignment="0" applyProtection="0"/>
    <xf numFmtId="17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15" fillId="0" borderId="0" xfId="0" applyFont="1" applyAlignment="1">
      <alignment horizontal="justify"/>
    </xf>
    <xf numFmtId="10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190" fontId="7" fillId="36" borderId="11" xfId="0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vertical="center" wrapText="1"/>
    </xf>
    <xf numFmtId="0" fontId="11" fillId="36" borderId="11" xfId="0" applyFont="1" applyFill="1" applyBorder="1" applyAlignment="1">
      <alignment horizontal="center" vertical="center" wrapText="1"/>
    </xf>
    <xf numFmtId="188" fontId="7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7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8" fillId="36" borderId="11" xfId="62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 vertical="center"/>
    </xf>
    <xf numFmtId="0" fontId="8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 applyProtection="1">
      <alignment horizontal="center" vertical="center" wrapText="1"/>
      <protection hidden="1"/>
    </xf>
    <xf numFmtId="183" fontId="7" fillId="0" borderId="11" xfId="46" applyFont="1" applyFill="1" applyBorder="1" applyAlignment="1" applyProtection="1">
      <alignment horizontal="center" vertical="center" wrapText="1"/>
      <protection hidden="1"/>
    </xf>
    <xf numFmtId="10" fontId="8" fillId="36" borderId="11" xfId="0" applyNumberFormat="1" applyFont="1" applyFill="1" applyBorder="1" applyAlignment="1">
      <alignment horizontal="center" vertical="center"/>
    </xf>
    <xf numFmtId="223" fontId="8" fillId="36" borderId="11" xfId="62" applyNumberFormat="1" applyFont="1" applyFill="1" applyBorder="1" applyAlignment="1" applyProtection="1">
      <alignment horizontal="center" vertical="center" wrapText="1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183" fontId="19" fillId="37" borderId="10" xfId="0" applyNumberFormat="1" applyFont="1" applyFill="1" applyBorder="1" applyAlignment="1">
      <alignment wrapText="1"/>
    </xf>
    <xf numFmtId="10" fontId="8" fillId="0" borderId="11" xfId="0" applyNumberFormat="1" applyFont="1" applyBorder="1" applyAlignment="1" quotePrefix="1">
      <alignment horizontal="center" vertical="center"/>
    </xf>
    <xf numFmtId="214" fontId="9" fillId="33" borderId="13" xfId="0" applyNumberFormat="1" applyFont="1" applyFill="1" applyBorder="1" applyAlignment="1" applyProtection="1">
      <alignment vertical="center" wrapText="1"/>
      <protection hidden="1"/>
    </xf>
    <xf numFmtId="214" fontId="9" fillId="33" borderId="14" xfId="0" applyNumberFormat="1" applyFont="1" applyFill="1" applyBorder="1" applyAlignment="1" applyProtection="1">
      <alignment vertical="center" wrapText="1"/>
      <protection hidden="1"/>
    </xf>
    <xf numFmtId="183" fontId="19" fillId="37" borderId="10" xfId="46" applyFont="1" applyFill="1" applyBorder="1" applyAlignment="1">
      <alignment vertical="center" wrapText="1"/>
    </xf>
    <xf numFmtId="10" fontId="8" fillId="36" borderId="11" xfId="0" applyNumberFormat="1" applyFont="1" applyFill="1" applyBorder="1" applyAlignment="1" quotePrefix="1">
      <alignment horizontal="center" vertical="center"/>
    </xf>
    <xf numFmtId="1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/>
      <protection locked="0"/>
    </xf>
    <xf numFmtId="223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vertical="center" wrapText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locked="0"/>
    </xf>
    <xf numFmtId="176" fontId="3" fillId="33" borderId="15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6" xfId="62" applyNumberFormat="1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Border="1" applyAlignment="1">
      <alignment vertical="center" wrapText="1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8" fillId="0" borderId="17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0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/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819150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0</xdr:row>
      <xdr:rowOff>504825</xdr:rowOff>
    </xdr:from>
    <xdr:to>
      <xdr:col>7</xdr:col>
      <xdr:colOff>647700</xdr:colOff>
      <xdr:row>4</xdr:row>
      <xdr:rowOff>133350</xdr:rowOff>
    </xdr:to>
    <xdr:grpSp>
      <xdr:nvGrpSpPr>
        <xdr:cNvPr id="3" name="Group 60"/>
        <xdr:cNvGrpSpPr>
          <a:grpSpLocks/>
        </xdr:cNvGrpSpPr>
      </xdr:nvGrpSpPr>
      <xdr:grpSpPr>
        <a:xfrm>
          <a:off x="5800725" y="504825"/>
          <a:ext cx="2590800" cy="312420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5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1772/21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36"/>
  <sheetViews>
    <sheetView tabSelected="1" zoomScale="115" zoomScaleNormal="115" zoomScaleSheetLayoutView="100" zoomScalePageLayoutView="0" workbookViewId="0" topLeftCell="A1">
      <selection activeCell="F14" sqref="F14:F15"/>
    </sheetView>
  </sheetViews>
  <sheetFormatPr defaultColWidth="9.140625" defaultRowHeight="12.75"/>
  <cols>
    <col min="1" max="1" width="5.28125" style="1" customWidth="1"/>
    <col min="2" max="2" width="52.28125" style="2" customWidth="1"/>
    <col min="3" max="3" width="13.140625" style="1" customWidth="1"/>
    <col min="4" max="4" width="13.140625" style="27" customWidth="1"/>
    <col min="5" max="6" width="10.140625" style="14" customWidth="1"/>
    <col min="7" max="7" width="12.00390625" style="14" customWidth="1"/>
    <col min="8" max="8" width="13.28125" style="12" customWidth="1"/>
    <col min="9" max="9" width="11.8515625" style="46" hidden="1" customWidth="1"/>
    <col min="10" max="10" width="11.57421875" style="2" customWidth="1"/>
    <col min="11" max="12" width="9.140625" style="2" customWidth="1"/>
    <col min="13" max="13" width="9.140625" style="41" customWidth="1"/>
    <col min="14" max="16" width="9.140625" style="2" customWidth="1"/>
    <col min="17" max="17" width="10.00390625" style="2" bestFit="1" customWidth="1"/>
    <col min="18" max="16384" width="9.140625" style="2" customWidth="1"/>
  </cols>
  <sheetData>
    <row r="1" ht="58.5" customHeight="1">
      <c r="I1" s="45"/>
    </row>
    <row r="2" spans="1:8" ht="12.75">
      <c r="A2" s="93" t="s">
        <v>16</v>
      </c>
      <c r="B2" s="93"/>
      <c r="C2" s="93"/>
      <c r="D2" s="93"/>
      <c r="E2" s="93"/>
      <c r="F2" s="93"/>
      <c r="G2" s="93"/>
      <c r="H2" s="93"/>
    </row>
    <row r="3" spans="1:8" ht="12.75">
      <c r="A3" s="93" t="str">
        <f>UPPER(Dados!B1&amp;"  -  "&amp;Dados!B4)</f>
        <v>PREGÃO PRESENCIAL Nº 100/2021  -  ABERTURA DAS PROPOSTAS: 21/10/2021, ÀS 11:00HS</v>
      </c>
      <c r="B3" s="93"/>
      <c r="C3" s="93"/>
      <c r="D3" s="93"/>
      <c r="E3" s="93"/>
      <c r="F3" s="93"/>
      <c r="G3" s="93"/>
      <c r="H3" s="93"/>
    </row>
    <row r="4" spans="1:8" ht="191.25">
      <c r="A4" s="99" t="str">
        <f>Dados!B3</f>
        <v>EVENTUAL CONTRATAÇÃO DE EMPRESA PARA MANUTENÇÃO DE VEÍCULOS - SMS</v>
      </c>
      <c r="B4" s="99"/>
      <c r="C4" s="99"/>
      <c r="D4" s="99"/>
      <c r="E4" s="99"/>
      <c r="F4" s="99"/>
      <c r="G4" s="99"/>
      <c r="H4" s="99"/>
    </row>
    <row r="5" spans="1:8" ht="12.75">
      <c r="A5" s="93" t="str">
        <f>Dados!B2</f>
        <v>PROCESSO ADMINISTRATIVO N° 1772/2021 de 21/06/2021</v>
      </c>
      <c r="B5" s="93"/>
      <c r="C5" s="93"/>
      <c r="D5" s="93"/>
      <c r="E5" s="93"/>
      <c r="F5" s="93"/>
      <c r="G5" s="93"/>
      <c r="H5" s="93"/>
    </row>
    <row r="6" spans="1:8" ht="12.75">
      <c r="A6" s="59" t="str">
        <f>Dados!B7</f>
        <v>MENOR PREÇO GLOBAL - SISTEMA DE REGISTRO DE PREÇOS</v>
      </c>
      <c r="B6" s="59"/>
      <c r="C6" s="100" t="s">
        <v>25</v>
      </c>
      <c r="D6" s="100"/>
      <c r="E6" s="101">
        <f>Dados!B8</f>
        <v>765333.33</v>
      </c>
      <c r="F6" s="101"/>
      <c r="G6" s="81"/>
      <c r="H6" s="59"/>
    </row>
    <row r="7" spans="1:8" ht="2.25" customHeight="1">
      <c r="A7" s="6"/>
      <c r="B7" s="6"/>
      <c r="C7" s="6"/>
      <c r="D7" s="28"/>
      <c r="E7" s="15"/>
      <c r="F7" s="15"/>
      <c r="G7" s="15"/>
      <c r="H7" s="11"/>
    </row>
    <row r="8" spans="1:13" s="8" customFormat="1" ht="12" customHeight="1">
      <c r="A8" s="16" t="s">
        <v>0</v>
      </c>
      <c r="B8" s="95"/>
      <c r="C8" s="95"/>
      <c r="D8" s="95"/>
      <c r="E8" s="95"/>
      <c r="F8" s="95"/>
      <c r="G8" s="95"/>
      <c r="H8" s="95"/>
      <c r="I8" s="47"/>
      <c r="M8" s="40"/>
    </row>
    <row r="9" spans="1:14" s="8" customFormat="1" ht="12" customHeight="1">
      <c r="A9" s="16" t="s">
        <v>1</v>
      </c>
      <c r="B9" s="104"/>
      <c r="C9" s="104"/>
      <c r="D9" s="104"/>
      <c r="E9" s="104"/>
      <c r="F9" s="104"/>
      <c r="G9" s="104"/>
      <c r="H9" s="104"/>
      <c r="I9" s="47"/>
      <c r="M9" s="40"/>
      <c r="N9" s="40"/>
    </row>
    <row r="10" spans="1:13" s="8" customFormat="1" ht="12" customHeight="1">
      <c r="A10" s="16" t="s">
        <v>2</v>
      </c>
      <c r="B10" s="89"/>
      <c r="C10" s="91" t="s">
        <v>5</v>
      </c>
      <c r="D10" s="103"/>
      <c r="E10" s="103"/>
      <c r="F10" s="103"/>
      <c r="G10" s="103"/>
      <c r="H10" s="103"/>
      <c r="I10" s="47"/>
      <c r="M10" s="40"/>
    </row>
    <row r="11" spans="1:8" ht="4.5" customHeight="1">
      <c r="A11" s="3"/>
      <c r="B11" s="30"/>
      <c r="C11" s="30"/>
      <c r="D11" s="31"/>
      <c r="E11" s="57"/>
      <c r="F11" s="32"/>
      <c r="G11" s="32"/>
      <c r="H11" s="33"/>
    </row>
    <row r="12" spans="1:13" s="8" customFormat="1" ht="56.25">
      <c r="A12" s="35" t="s">
        <v>49</v>
      </c>
      <c r="B12" s="35" t="s">
        <v>3</v>
      </c>
      <c r="C12" s="35" t="s">
        <v>4</v>
      </c>
      <c r="D12" s="77" t="s">
        <v>50</v>
      </c>
      <c r="E12" s="52" t="s">
        <v>22</v>
      </c>
      <c r="F12" s="52" t="s">
        <v>51</v>
      </c>
      <c r="G12" s="35" t="s">
        <v>59</v>
      </c>
      <c r="H12" s="35" t="s">
        <v>60</v>
      </c>
      <c r="I12" s="47"/>
      <c r="M12" s="40"/>
    </row>
    <row r="13" spans="1:13" s="8" customFormat="1" ht="11.25">
      <c r="A13" s="63"/>
      <c r="B13" s="76" t="s">
        <v>62</v>
      </c>
      <c r="C13" s="65"/>
      <c r="D13" s="66"/>
      <c r="E13" s="67"/>
      <c r="F13" s="68"/>
      <c r="G13" s="68"/>
      <c r="H13" s="68"/>
      <c r="I13" s="47"/>
      <c r="L13" s="7"/>
      <c r="M13" s="40"/>
    </row>
    <row r="14" spans="1:13" s="8" customFormat="1" ht="22.5">
      <c r="A14" s="36">
        <v>1</v>
      </c>
      <c r="B14" s="34" t="s">
        <v>63</v>
      </c>
      <c r="C14" s="37" t="s">
        <v>28</v>
      </c>
      <c r="D14" s="55">
        <v>4000</v>
      </c>
      <c r="E14" s="58">
        <v>106.33</v>
      </c>
      <c r="F14" s="88"/>
      <c r="G14" s="38">
        <f>IF(F14="","",IF(ISTEXT(F14),"NC",E14-I14))</f>
      </c>
      <c r="H14" s="38">
        <f>IF(F14="","",G14*D14)</f>
      </c>
      <c r="I14" s="38">
        <f>F14*E14</f>
        <v>0</v>
      </c>
      <c r="L14" s="7"/>
      <c r="M14" s="40"/>
    </row>
    <row r="15" spans="1:13" s="8" customFormat="1" ht="33.75">
      <c r="A15" s="36">
        <v>2</v>
      </c>
      <c r="B15" s="34" t="s">
        <v>64</v>
      </c>
      <c r="C15" s="37" t="s">
        <v>29</v>
      </c>
      <c r="D15" s="78">
        <v>340000</v>
      </c>
      <c r="E15" s="62">
        <v>0.085</v>
      </c>
      <c r="F15" s="88"/>
      <c r="G15" s="83" t="s">
        <v>61</v>
      </c>
      <c r="H15" s="38">
        <f>IF(F15="","",IF(ISTEXT(F15),"NC",D15))</f>
      </c>
      <c r="I15" s="38"/>
      <c r="L15" s="7"/>
      <c r="M15" s="40"/>
    </row>
    <row r="16" spans="1:13" s="8" customFormat="1" ht="11.25">
      <c r="A16" s="63"/>
      <c r="B16" s="64"/>
      <c r="C16" s="65"/>
      <c r="D16" s="66"/>
      <c r="E16" s="52" t="s">
        <v>52</v>
      </c>
      <c r="F16" s="79">
        <f>SUM(F14:F15)</f>
        <v>0</v>
      </c>
      <c r="G16" s="87" t="s">
        <v>61</v>
      </c>
      <c r="H16" s="80">
        <f>IF(F14="",0,IF(ISTEXT(F14),0,SUM((H14+H15))))</f>
        <v>0</v>
      </c>
      <c r="I16" s="47"/>
      <c r="L16" s="7"/>
      <c r="M16" s="40"/>
    </row>
    <row r="17" spans="1:13" s="29" customFormat="1" ht="9" customHeight="1">
      <c r="A17" s="39"/>
      <c r="E17" s="53"/>
      <c r="F17" s="53"/>
      <c r="G17" s="84" t="s">
        <v>23</v>
      </c>
      <c r="H17" s="85"/>
      <c r="I17" s="48"/>
      <c r="M17" s="42"/>
    </row>
    <row r="18" spans="7:9" ht="12.75">
      <c r="G18" s="96">
        <f>IF(F14="","",SUM(H14:H15))</f>
      </c>
      <c r="H18" s="97"/>
      <c r="I18" s="49"/>
    </row>
    <row r="19" spans="1:13" s="43" customFormat="1" ht="9">
      <c r="A19" s="94" t="str">
        <f>" - "&amp;Dados!B21</f>
        <v> - O objeto do presente termo de referência será recebido em remessa única pela Secretaria com prazo não superior a 05 (cinco) dias úteis após recebimento da nota de empenho.</v>
      </c>
      <c r="B19" s="94"/>
      <c r="C19" s="94"/>
      <c r="D19" s="94"/>
      <c r="E19" s="94"/>
      <c r="F19" s="94"/>
      <c r="G19" s="94"/>
      <c r="H19" s="94"/>
      <c r="I19" s="50"/>
      <c r="M19" s="44"/>
    </row>
    <row r="20" spans="1:13" s="43" customFormat="1" ht="9">
      <c r="A20" s="94" t="str">
        <f>" - "&amp;Dados!B22</f>
        <v> - O Objeto da presente Licitação deverá ser recebido e/ou executado conforme especificação na íntegra do Termo de Referência (Anexo II).</v>
      </c>
      <c r="B20" s="94"/>
      <c r="C20" s="94"/>
      <c r="D20" s="94"/>
      <c r="E20" s="94"/>
      <c r="F20" s="94"/>
      <c r="G20" s="94"/>
      <c r="H20" s="94"/>
      <c r="I20" s="50"/>
      <c r="M20" s="44"/>
    </row>
    <row r="21" spans="1:13" s="43" customFormat="1" ht="9">
      <c r="A21" s="94" t="str">
        <f>" - "&amp;Dados!B23</f>
        <v> - O pagamento do objeto de que trata o PREGÃO PRESENCIAL 100/2021, será efetuado pela Tesouraria da Secretaria Municipal de Saúde de Sumidouro.</v>
      </c>
      <c r="B21" s="94"/>
      <c r="C21" s="94"/>
      <c r="D21" s="94"/>
      <c r="E21" s="94"/>
      <c r="F21" s="94"/>
      <c r="G21" s="94"/>
      <c r="H21" s="94"/>
      <c r="I21" s="50"/>
      <c r="M21" s="44"/>
    </row>
    <row r="22" spans="1:13" s="29" customFormat="1" ht="9">
      <c r="A22" s="94" t="str">
        <f>" - "&amp;Dados!B24</f>
        <v> - Proposta válida por 60 (sessenta) dias</v>
      </c>
      <c r="B22" s="94"/>
      <c r="C22" s="94"/>
      <c r="D22" s="94"/>
      <c r="E22" s="94"/>
      <c r="F22" s="94"/>
      <c r="G22" s="94"/>
      <c r="H22" s="94"/>
      <c r="I22" s="48"/>
      <c r="M22" s="42"/>
    </row>
    <row r="23" ht="12.75">
      <c r="I23" s="51"/>
    </row>
    <row r="24" ht="12.75">
      <c r="I24" s="51"/>
    </row>
    <row r="25" spans="1:9" ht="40.5" customHeight="1">
      <c r="A25" s="102" t="s">
        <v>47</v>
      </c>
      <c r="B25" s="102"/>
      <c r="C25" s="102"/>
      <c r="D25" s="102"/>
      <c r="I25" s="51"/>
    </row>
    <row r="26" ht="12.75">
      <c r="I26" s="51"/>
    </row>
    <row r="27" spans="1:4" ht="37.5" customHeight="1">
      <c r="A27" s="98" t="s">
        <v>65</v>
      </c>
      <c r="B27" s="98"/>
      <c r="C27" s="70" t="s">
        <v>30</v>
      </c>
      <c r="D27" s="70" t="s">
        <v>58</v>
      </c>
    </row>
    <row r="28" spans="1:4" ht="12.75">
      <c r="A28" s="71" t="s">
        <v>31</v>
      </c>
      <c r="B28" s="72" t="s">
        <v>32</v>
      </c>
      <c r="C28" s="90"/>
      <c r="D28" s="86">
        <f>C28*$D$14</f>
        <v>0</v>
      </c>
    </row>
    <row r="29" spans="1:4" ht="12.75">
      <c r="A29" s="71" t="s">
        <v>33</v>
      </c>
      <c r="B29" s="72" t="s">
        <v>34</v>
      </c>
      <c r="C29" s="90"/>
      <c r="D29" s="86">
        <f aca="true" t="shared" si="0" ref="D29:D34">C29*$D$14</f>
        <v>0</v>
      </c>
    </row>
    <row r="30" spans="1:4" ht="36">
      <c r="A30" s="71" t="s">
        <v>35</v>
      </c>
      <c r="B30" s="72" t="s">
        <v>36</v>
      </c>
      <c r="C30" s="90"/>
      <c r="D30" s="86">
        <f t="shared" si="0"/>
        <v>0</v>
      </c>
    </row>
    <row r="31" spans="1:4" ht="12.75">
      <c r="A31" s="71" t="s">
        <v>37</v>
      </c>
      <c r="B31" s="72" t="s">
        <v>38</v>
      </c>
      <c r="C31" s="90"/>
      <c r="D31" s="86">
        <f t="shared" si="0"/>
        <v>0</v>
      </c>
    </row>
    <row r="32" spans="1:4" ht="12.75">
      <c r="A32" s="71" t="s">
        <v>39</v>
      </c>
      <c r="B32" s="72" t="s">
        <v>40</v>
      </c>
      <c r="C32" s="90"/>
      <c r="D32" s="86">
        <f t="shared" si="0"/>
        <v>0</v>
      </c>
    </row>
    <row r="33" spans="1:4" ht="12.75">
      <c r="A33" s="70" t="s">
        <v>41</v>
      </c>
      <c r="B33" s="69" t="s">
        <v>42</v>
      </c>
      <c r="C33" s="90"/>
      <c r="D33" s="86">
        <f t="shared" si="0"/>
        <v>0</v>
      </c>
    </row>
    <row r="34" spans="1:4" ht="12.75">
      <c r="A34" s="70" t="s">
        <v>43</v>
      </c>
      <c r="B34" s="69" t="s">
        <v>44</v>
      </c>
      <c r="C34" s="90"/>
      <c r="D34" s="86">
        <f t="shared" si="0"/>
        <v>0</v>
      </c>
    </row>
    <row r="35" spans="1:4" ht="12.75">
      <c r="A35" s="70" t="s">
        <v>45</v>
      </c>
      <c r="B35" s="73" t="s">
        <v>46</v>
      </c>
      <c r="C35" s="82">
        <f>SUM(C28:C34)</f>
        <v>0</v>
      </c>
      <c r="D35" s="82">
        <f>SUM(D28:D34)</f>
        <v>0</v>
      </c>
    </row>
    <row r="36" spans="1:3" ht="12.75">
      <c r="A36" s="75"/>
      <c r="B36" s="74"/>
      <c r="C36" s="74"/>
    </row>
  </sheetData>
  <sheetProtection password="CE28" sheet="1"/>
  <autoFilter ref="A11:H22"/>
  <mergeCells count="16">
    <mergeCell ref="A27:B27"/>
    <mergeCell ref="A3:H3"/>
    <mergeCell ref="A4:H4"/>
    <mergeCell ref="A5:H5"/>
    <mergeCell ref="C6:D6"/>
    <mergeCell ref="E6:F6"/>
    <mergeCell ref="A25:D25"/>
    <mergeCell ref="D10:H10"/>
    <mergeCell ref="A22:H22"/>
    <mergeCell ref="B9:H9"/>
    <mergeCell ref="A2:H2"/>
    <mergeCell ref="A19:H19"/>
    <mergeCell ref="A20:H20"/>
    <mergeCell ref="A21:H21"/>
    <mergeCell ref="B8:H8"/>
    <mergeCell ref="G18:H18"/>
  </mergeCells>
  <conditionalFormatting sqref="F17:G17">
    <cfRule type="expression" priority="3" dxfId="17" stopIfTrue="1">
      <formula>IF($K17="Empate",IF(I17=1,TRUE(),FALSE()),FALSE())</formula>
    </cfRule>
    <cfRule type="expression" priority="4" dxfId="18" stopIfTrue="1">
      <formula>IF(I17="&gt;",FALSE(),IF(I17&gt;0,TRUE(),FALSE()))</formula>
    </cfRule>
    <cfRule type="expression" priority="5" dxfId="0" stopIfTrue="1">
      <formula>IF(I17="&gt;",TRUE(),FALSE())</formula>
    </cfRule>
  </conditionalFormatting>
  <conditionalFormatting sqref="F18:G18">
    <cfRule type="expression" priority="6" dxfId="14" stopIfTrue="1">
      <formula>IF($K17="OK",IF(I17=1,TRUE(),FALSE()),FALSE())</formula>
    </cfRule>
    <cfRule type="expression" priority="7" dxfId="19" stopIfTrue="1">
      <formula>IF($K17="Empate",IF(I17=1,TRUE(),FALSE()),FALSE())</formula>
    </cfRule>
    <cfRule type="expression" priority="8" dxfId="12" stopIfTrue="1">
      <formula>IF($K17="Empate",IF(I17=2,TRUE(),FALSE()),FALSE())</formula>
    </cfRule>
  </conditionalFormatting>
  <conditionalFormatting sqref="I14:I15">
    <cfRule type="expression" priority="27" dxfId="0" stopIfTrue="1">
      <formula>IF(ISTEXT(H14),FALSE(),IF(H14&gt;F14,TRUE(),FALSE()))</formula>
    </cfRule>
  </conditionalFormatting>
  <conditionalFormatting sqref="H15">
    <cfRule type="cellIs" priority="35" dxfId="10" operator="equal" stopIfTrue="1">
      <formula>""</formula>
    </cfRule>
    <cfRule type="expression" priority="36" dxfId="9" stopIfTrue="1">
      <formula>IF(ISTEXT(F15),FALSE(),IF(F15&lt;E15,TRUE(),FALSE()))</formula>
    </cfRule>
  </conditionalFormatting>
  <conditionalFormatting sqref="D13:D16">
    <cfRule type="expression" priority="14" dxfId="8" stopIfTrue="1">
      <formula>$A13</formula>
    </cfRule>
  </conditionalFormatting>
  <conditionalFormatting sqref="F14:F16">
    <cfRule type="cellIs" priority="13" dxfId="2" operator="equal" stopIfTrue="1">
      <formula>""</formula>
    </cfRule>
  </conditionalFormatting>
  <conditionalFormatting sqref="B10">
    <cfRule type="cellIs" priority="10" dxfId="3" operator="equal" stopIfTrue="1">
      <formula>$H$1</formula>
    </cfRule>
  </conditionalFormatting>
  <conditionalFormatting sqref="B8:H9">
    <cfRule type="cellIs" priority="11" dxfId="3" operator="equal" stopIfTrue="1">
      <formula>$K$1</formula>
    </cfRule>
  </conditionalFormatting>
  <conditionalFormatting sqref="B13:B16">
    <cfRule type="expression" priority="12" dxfId="4" stopIfTrue="1">
      <formula>IF(#REF!=1,IF(#REF!=0,1,0),0)</formula>
    </cfRule>
  </conditionalFormatting>
  <conditionalFormatting sqref="D10:H10">
    <cfRule type="cellIs" priority="26" dxfId="3" operator="equal" stopIfTrue="1">
      <formula>$E$1</formula>
    </cfRule>
  </conditionalFormatting>
  <conditionalFormatting sqref="C28:C34">
    <cfRule type="cellIs" priority="2" dxfId="2" operator="equal" stopIfTrue="1">
      <formula>""</formula>
    </cfRule>
  </conditionalFormatting>
  <conditionalFormatting sqref="F13:G13">
    <cfRule type="expression" priority="37" dxfId="0" stopIfTrue="1">
      <formula>IF(ISTEXT(E13),FALSE(),IF(E13&gt;D13,TRUE(),FALSE()))</formula>
    </cfRule>
  </conditionalFormatting>
  <conditionalFormatting sqref="H13:H14 H16">
    <cfRule type="expression" priority="38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7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6" width="18.140625" style="0" customWidth="1"/>
    <col min="7" max="7" width="15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6</v>
      </c>
      <c r="B1" s="10" t="s">
        <v>66</v>
      </c>
      <c r="E1" s="4"/>
      <c r="F1" s="4"/>
      <c r="G1" s="4"/>
    </row>
    <row r="2" spans="1:7" ht="12.75">
      <c r="A2" s="17" t="s">
        <v>7</v>
      </c>
      <c r="B2" s="5" t="s">
        <v>67</v>
      </c>
      <c r="E2" s="4"/>
      <c r="F2" s="4"/>
      <c r="G2" s="4"/>
    </row>
    <row r="3" spans="1:7" ht="12.75">
      <c r="A3" s="17" t="s">
        <v>8</v>
      </c>
      <c r="B3" s="5" t="s">
        <v>68</v>
      </c>
      <c r="C3" s="5"/>
      <c r="E3" s="4"/>
      <c r="F3" s="4"/>
      <c r="G3" s="4"/>
    </row>
    <row r="4" spans="1:7" ht="12.75">
      <c r="A4" s="17" t="s">
        <v>9</v>
      </c>
      <c r="B4" s="10" t="s">
        <v>71</v>
      </c>
      <c r="C4" s="5"/>
      <c r="E4" s="4"/>
      <c r="F4" s="4"/>
      <c r="G4" s="4"/>
    </row>
    <row r="5" spans="1:7" ht="12.75">
      <c r="A5" s="17" t="s">
        <v>10</v>
      </c>
      <c r="B5" s="10" t="s">
        <v>54</v>
      </c>
      <c r="C5" s="5"/>
      <c r="E5" s="4"/>
      <c r="F5" s="4"/>
      <c r="G5" s="4"/>
    </row>
    <row r="6" spans="1:7" ht="12.75">
      <c r="A6" s="17" t="s">
        <v>26</v>
      </c>
      <c r="B6" s="13" t="s">
        <v>55</v>
      </c>
      <c r="C6" s="5"/>
      <c r="E6" s="4"/>
      <c r="F6" s="4"/>
      <c r="G6" s="4"/>
    </row>
    <row r="7" spans="1:7" ht="12.75">
      <c r="A7" s="17" t="s">
        <v>11</v>
      </c>
      <c r="B7" s="5" t="s">
        <v>56</v>
      </c>
      <c r="C7" s="5"/>
      <c r="E7" s="4"/>
      <c r="F7" s="4"/>
      <c r="G7" s="4"/>
    </row>
    <row r="8" spans="1:7" ht="12.75">
      <c r="A8" s="26" t="s">
        <v>20</v>
      </c>
      <c r="B8" s="54">
        <v>765333.33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5</v>
      </c>
      <c r="E11" s="4"/>
      <c r="F11" s="4"/>
      <c r="G11" s="4"/>
    </row>
    <row r="12" spans="1:7" ht="12.75">
      <c r="A12" s="19" t="s">
        <v>17</v>
      </c>
      <c r="E12" s="4"/>
      <c r="F12" s="4"/>
      <c r="G12" s="4"/>
    </row>
    <row r="13" spans="1:7" ht="12.75">
      <c r="A13" s="19" t="s">
        <v>21</v>
      </c>
      <c r="E13" s="4"/>
      <c r="F13" s="4"/>
      <c r="G13" s="4"/>
    </row>
    <row r="14" spans="1:7" ht="12.75">
      <c r="A14" s="4"/>
      <c r="B14" s="25"/>
      <c r="E14" s="25"/>
      <c r="F14" s="4"/>
      <c r="G14" s="4"/>
    </row>
    <row r="15" spans="1:13" s="24" customFormat="1" ht="12.75">
      <c r="A15" s="23" t="s">
        <v>18</v>
      </c>
      <c r="B15" s="92" t="s">
        <v>69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256" s="24" customFormat="1" ht="12.75">
      <c r="A16" s="23" t="s">
        <v>19</v>
      </c>
      <c r="B16" s="56"/>
      <c r="C16" s="56"/>
      <c r="D16" s="56"/>
      <c r="E16" s="56"/>
      <c r="F16" s="56"/>
      <c r="G16" s="25"/>
      <c r="H16" s="25"/>
      <c r="I16" s="25"/>
      <c r="J16" s="25"/>
      <c r="K16" s="25"/>
      <c r="L16" s="25"/>
      <c r="M16" s="25"/>
      <c r="IV16" s="25"/>
    </row>
    <row r="17" spans="2:7" ht="12.75">
      <c r="B17" s="25"/>
      <c r="E17" s="4"/>
      <c r="F17" s="61"/>
      <c r="G17" s="25"/>
    </row>
    <row r="18" spans="2:7" ht="12.75">
      <c r="B18" s="25"/>
      <c r="E18" s="61"/>
      <c r="F18" s="61"/>
      <c r="G18" s="25"/>
    </row>
    <row r="19" spans="5:7" ht="12.75">
      <c r="E19" s="61"/>
      <c r="F19" s="61"/>
      <c r="G19" s="4"/>
    </row>
    <row r="20" spans="5:7" ht="12.75">
      <c r="E20" s="61"/>
      <c r="F20" s="61"/>
      <c r="G20" s="4"/>
    </row>
    <row r="21" spans="1:7" ht="38.25">
      <c r="A21" s="21" t="s">
        <v>12</v>
      </c>
      <c r="B21" s="22" t="s">
        <v>53</v>
      </c>
      <c r="E21" s="4"/>
      <c r="F21" s="4"/>
      <c r="G21" s="4"/>
    </row>
    <row r="22" spans="1:7" ht="38.25">
      <c r="A22" s="21" t="s">
        <v>13</v>
      </c>
      <c r="B22" s="22" t="s">
        <v>57</v>
      </c>
      <c r="E22" s="4"/>
      <c r="F22" s="4"/>
      <c r="G22" s="4"/>
    </row>
    <row r="23" spans="1:7" ht="38.25">
      <c r="A23" s="21" t="s">
        <v>14</v>
      </c>
      <c r="B23" s="56" t="s">
        <v>70</v>
      </c>
      <c r="C23" s="9"/>
      <c r="E23" s="4"/>
      <c r="F23" s="4"/>
      <c r="G23" s="4"/>
    </row>
    <row r="24" spans="1:7" ht="25.5">
      <c r="A24" s="21" t="s">
        <v>15</v>
      </c>
      <c r="B24" s="22" t="s">
        <v>24</v>
      </c>
      <c r="E24" s="4"/>
      <c r="F24" s="4"/>
      <c r="G24" s="4"/>
    </row>
    <row r="25" spans="1:2" ht="25.5">
      <c r="A25" s="21" t="s">
        <v>27</v>
      </c>
      <c r="B25" s="60" t="s">
        <v>48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2021-09-24T19:04:03Z</cp:lastPrinted>
  <dcterms:created xsi:type="dcterms:W3CDTF">2006-04-18T17:38:46Z</dcterms:created>
  <dcterms:modified xsi:type="dcterms:W3CDTF">2021-09-24T19:04:12Z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