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<sst xmlns="http://schemas.openxmlformats.org/spreadsheetml/2006/main" count="86" uniqueCount="74">
  <si>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</si>
  <si>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</si>
  <si>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</si>
  <si>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</si>
  <si>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</si>
  <si>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</si>
  <si>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</si>
  <si>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</si>
  <si>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</si>
  <si>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</si>
  <si>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</si>
  <si>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</si>
  <si>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</si>
  <si>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</si>
  <si>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</si>
  <si>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</si>
  <si>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</si>
  <si>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</si>
  <si>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</si>
  <si>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</si>
  <si>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</si>
  <si>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</si>
  <si>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</si>
  <si>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</si>
  <si>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</si>
  <si>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</si>
  <si>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</si>
  <si>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</si>
  <si>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</si>
  <si>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Publicação:</t>
  </si>
  <si>
    <t>Prazo:</t>
  </si>
  <si>
    <t>A2</t>
  </si>
  <si>
    <t>A3</t>
  </si>
  <si>
    <t xml:space="preserve">OUTRAS - ESPECIFICAR: </t>
  </si>
  <si>
    <t>B</t>
  </si>
  <si>
    <t>DESPESAS OPERACIONAIS (CUSTOS ADMINISTRATIVOS)</t>
  </si>
  <si>
    <t>C</t>
  </si>
  <si>
    <t>VALOR DOS IMPOSTOS E CONTRIBUIÇÕES</t>
  </si>
  <si>
    <t>D</t>
  </si>
  <si>
    <t xml:space="preserve">LUCRO 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</si>
  <si>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</si>
  <si>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Sec. Saúde</t>
  </si>
  <si>
    <t>HONORÁRIOS PROFISSIONAIS</t>
  </si>
  <si>
    <t>A4</t>
  </si>
  <si>
    <t>VALOR EM R$ ( D = A + B + C)</t>
  </si>
  <si>
    <t>SRV</t>
  </si>
  <si>
    <t>UTI ADULTO INCLUINDO HONORÁRIOS MÉDICOS</t>
  </si>
  <si>
    <t>DIÁRIA</t>
  </si>
  <si>
    <t>O prazo de entrega, que deverá ser IMEDIATA, após assinatura de pertinente Ata de Registro de Preços e emissão da Nota de Empenho, para período de 12 meses;</t>
  </si>
  <si>
    <t>Prazo da Ata: A contar da sua assinatura para um período de 12 meses.</t>
  </si>
  <si>
    <t>A1</t>
  </si>
  <si>
    <t>DESPESAS HOSPITALARES</t>
  </si>
  <si>
    <t>MEDICAMENTOS E MATERIAIS NECESSÁRIOS</t>
  </si>
  <si>
    <t>A5</t>
  </si>
  <si>
    <t>VALOR GLOBAL</t>
  </si>
  <si>
    <t>MENOR PREÇO GLOBAL</t>
  </si>
  <si>
    <t>EVENTUAL CONTRATAÇÃO DE SERVIÇOS DE UTI E CIRURGIAS - SRP</t>
  </si>
  <si>
    <t>REDUÇÃO INCRUENTA DE LUXAÇÕES E FRATURAS ORTOPÉDICAS INCLUINDO DIÁRIAS E HONORÁRIOS MÉDICOS, CONFORME SEGUE: LUXAÇÕES E FRATURAS DE OSSOS DOS MEMBROS SUPERIORES E INFERIORES</t>
  </si>
  <si>
    <t>CIRURGIA GERAL POR CIRURGIA ABERTA OU VIDEOLAPAROSCOPIA EM SITUAÇÕES ELETIVAS DE ALTA COMPLEXIDADE QUE VENHAM REQUERER SUPORTE DO SERVIÇO DE TERAPIA INTENSIVA ADULTO E/OU PEDIÁTRICO EM SITUAÇÕES DE EMERGÊNCIA</t>
  </si>
  <si>
    <t>SERVIÇOS DE UROLOGIA: CIRURGIA UROLÓGICAS EMERGENCIAIS, INCLUINDO DIÁRIAS E HONORÁRIOS MÉDICOS</t>
  </si>
  <si>
    <t>SERVIÇO DE CIRURGIA BUCO-MAXILAR, EM SITUAÇÕES EMERGENCIAIS DE TRAUMA, INCLUINDO DIÁRIAS E HONORÁRIOS MÉDICOS</t>
  </si>
  <si>
    <t>SERVIÇO DE CIRURGIA GINECOLÓGICA EM SITUAÇÕES DE EMERGÊNCIA, INCLUINDO DIÁRIAS E HONORÁRIOS MÉDICOS</t>
  </si>
  <si>
    <t>CIRURGIA ORTOPÉDICA INCLUINDO DIÁRIAS E HONORÁRIOS MÉDICOS, CONFORME SEGUE: - FRATURAS EXPOSTA OU NÃO – MEMBROS SUPERIORES E MEMBROS INFERIORES</t>
  </si>
  <si>
    <t>CIRURGIA ORTOPÉDICA INCLUINDO DIÁRIAS E HONORÁRIOS MÉDICOS, CONFORME SEGUE: - FRATURA DE FÊMUR PROXIMAL, COLO E TRANSTROCANTÉRICA, LESÕES TRAUMÁTICAS EM JOELHO (LIGAMENTOS DO JOELHO)</t>
  </si>
  <si>
    <t>OS MEDICAMENTOS UTILIZADOS NO ATENDIMENTO TERÃO COMO REFERÊNCIA A TABELA BRASÍNDICE E OS MATERIAIS A TABELA CBHPM, SENDO DE RESPONSABILIDADE DO HOSPITAL A AQUISIÇÃO DO MATERIAL ORTOPÉDICO NO CASO ESPECÍFICO, DEVENDO A UNIDADE HOSPITALAR ESTAR NO MÁXIMO A 200 KM DE DISTÂNCIA DO MUNICÍPIO.
 - O TETO PARA CONTRATAÇÃO SERÁ DE R$ 2.000.000,00 (dois milhões de reais) PARA O PERÍODO DE 12 MESES.</t>
  </si>
  <si>
    <t>SERVIÇO DE NEUROCIRURGIA EM SITUAÇÕES DE EMERGÊNCIA TRAUMÁTICA E/OU CLÍNICA, INCLUINDO DIÁRIAS E HONORÁRIOS MÉDICOS</t>
  </si>
  <si>
    <t>SERVIÇO DE OFTALMOLOGIA EM SITUAÇOES DE EMERGÊNCIA, INCLUINDO DIÁRIAS E HONORÁRIOS MÉDICOS</t>
  </si>
  <si>
    <t>CIRURGIA ORTOPÉDICA INCLUINDO DIÁRIAS E HONORÁRIOS MÉDICOS, CONFORME SEGUE: - DESLOCAMENTO EPIFISÁRIO</t>
  </si>
  <si>
    <t>PREGÃO PRESENCIAL Nº 110/2021</t>
  </si>
  <si>
    <t>PROCESSO ADMINISTRATIVO N° 2116/2021 de 20/07/2021</t>
  </si>
  <si>
    <t>Homologação: __/__/2021</t>
  </si>
  <si>
    <t>Previsão Publicação: __/__/2021</t>
  </si>
  <si>
    <t>O pagamento do objeto de que trata o PREGÃO PRESENCIAL 110/2021, e consequente contrato serão efetuados pela Tesouraria da Secretaria Municipal de Saúde de Sumidouro;</t>
  </si>
  <si>
    <t>Abertura das Propostas: 25/10/2021,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</si>
</sst>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 applyProtection="1">
      <alignment vertical="center" wrapText="1"/>
      <protection hidden="1"/>
    </xf>
    <xf numFmtId="19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183" fontId="8" fillId="37" borderId="10" xfId="46" applyFont="1" applyFill="1" applyBorder="1" applyAlignment="1" applyProtection="1">
      <alignment vertical="center" wrapText="1"/>
      <protection locked="0"/>
    </xf>
    <xf numFmtId="183" fontId="8" fillId="37" borderId="10" xfId="46" applyFont="1" applyFill="1" applyBorder="1" applyAlignment="1" applyProtection="1" quotePrefix="1">
      <alignment horizontal="center" vertical="center" wrapText="1"/>
      <protection locked="0"/>
    </xf>
    <xf numFmtId="183" fontId="8" fillId="37" borderId="10" xfId="46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7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8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9" xfId="63" applyNumberFormat="1" applyFont="1" applyFill="1" applyBorder="1" applyAlignment="1" applyProtection="1">
      <alignment horizontal="left" vertical="center" wrapText="1"/>
      <protection hidden="1"/>
    </xf>
    <xf numFmtId="176" fontId="3" fillId="33" borderId="20" xfId="63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 horizontal="left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6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33875" cy="695325"/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4333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257175</xdr:rowOff>
    </xdr:from>
    <xdr:to>
      <xdr:col>6</xdr:col>
      <xdr:colOff>666750</xdr:colOff>
      <xdr:row>3</xdr:row>
      <xdr:rowOff>542925</xdr:rowOff>
    </xdr:to>
    <xdr:grpSp>
      <xdr:nvGrpSpPr>
        <xdr:cNvPr id="3" name="Group 64"/>
        <xdr:cNvGrpSpPr>
          <a:grpSpLocks/>
        </xdr:cNvGrpSpPr>
      </xdr:nvGrpSpPr>
      <xdr:grpSpPr>
        <a:xfrm>
          <a:off x="5229225" y="257175"/>
          <a:ext cx="1790700" cy="13525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2116/21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00390625" style="1" customWidth="1"/>
    <col min="2" max="2" width="49.8515625" style="2" customWidth="1"/>
    <col min="3" max="3" width="12.00390625" style="1" customWidth="1"/>
    <col min="4" max="4" width="7.14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77" t="s">
        <v>19</v>
      </c>
      <c r="B2" s="77"/>
      <c r="C2" s="77"/>
      <c r="D2" s="77"/>
      <c r="E2" s="77"/>
      <c r="F2" s="77"/>
      <c r="G2" s="77"/>
    </row>
    <row r="3" spans="1:7" ht="12.75">
      <c r="A3" s="77" t="str">
        <f>UPPER(Dados!B1&amp;"  -  "&amp;Dados!B4)</f>
        <v>PREGÃO PRESENCIAL Nº 110/2021  -  ABERTURA DAS PROPOSTAS: 25/10/2021, ÀS 10:00HS</v>
      </c>
      <c r="B3" s="77"/>
      <c r="C3" s="77"/>
      <c r="D3" s="77"/>
      <c r="E3" s="77"/>
      <c r="F3" s="77"/>
      <c r="G3" s="77"/>
    </row>
    <row r="4" spans="1:7" ht="146.25">
      <c r="A4" s="84" t="str">
        <f>Dados!B3</f>
        <v>EVENTUAL CONTRATAÇÃO DE SERVIÇOS DE UTI E CIRURGIAS - SRP</v>
      </c>
      <c r="B4" s="84"/>
      <c r="C4" s="84"/>
      <c r="D4" s="84"/>
      <c r="E4" s="84"/>
      <c r="F4" s="84"/>
      <c r="G4" s="84"/>
    </row>
    <row r="5" spans="1:7" ht="12.75">
      <c r="A5" s="77" t="str">
        <f>Dados!B2</f>
        <v>PROCESSO ADMINISTRATIVO N° 2116/2021 de 20/07/2021</v>
      </c>
      <c r="B5" s="77"/>
      <c r="C5" s="77"/>
      <c r="D5" s="77"/>
      <c r="E5" s="77"/>
      <c r="F5" s="77"/>
      <c r="G5" s="77"/>
    </row>
    <row r="6" spans="1:7" ht="12.75">
      <c r="A6" s="59" t="str">
        <f>Dados!B7</f>
        <v>MENOR PREÇO GLOBAL</v>
      </c>
      <c r="B6" s="59"/>
      <c r="C6" s="80"/>
      <c r="D6" s="80"/>
      <c r="E6" s="81"/>
      <c r="F6" s="81"/>
      <c r="G6" s="59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82"/>
      <c r="C8" s="82"/>
      <c r="D8" s="82"/>
      <c r="E8" s="82"/>
      <c r="F8" s="82"/>
      <c r="G8" s="82"/>
      <c r="H8" s="48"/>
      <c r="L8" s="41"/>
    </row>
    <row r="9" spans="1:13" s="8" customFormat="1" ht="12" customHeight="1">
      <c r="A9" s="16" t="s">
        <v>1</v>
      </c>
      <c r="B9" s="79"/>
      <c r="C9" s="79"/>
      <c r="D9" s="79"/>
      <c r="E9" s="79"/>
      <c r="F9" s="79"/>
      <c r="G9" s="79"/>
      <c r="H9" s="48"/>
      <c r="L9" s="41"/>
      <c r="M9" s="41"/>
    </row>
    <row r="10" spans="1:12" s="8" customFormat="1" ht="12" customHeight="1">
      <c r="A10" s="16" t="s">
        <v>2</v>
      </c>
      <c r="B10" s="70"/>
      <c r="C10" s="29" t="s">
        <v>8</v>
      </c>
      <c r="D10" s="89"/>
      <c r="E10" s="89"/>
      <c r="F10" s="89"/>
      <c r="G10" s="89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11.25">
      <c r="A13" s="37">
        <v>1</v>
      </c>
      <c r="B13" s="35" t="s">
        <v>46</v>
      </c>
      <c r="C13" s="38" t="s">
        <v>47</v>
      </c>
      <c r="D13" s="56">
        <v>1</v>
      </c>
      <c r="E13" s="56">
        <v>669.32</v>
      </c>
      <c r="F13" s="71"/>
      <c r="G13" s="39">
        <f aca="true" t="shared" si="0" ref="G13:G23">IF(F13="","",IF(ISTEXT(F13),"NC",F13*D13))</f>
      </c>
      <c r="H13" s="48"/>
      <c r="K13" s="7"/>
      <c r="L13" s="41"/>
    </row>
    <row r="14" spans="1:12" s="8" customFormat="1" ht="33.75">
      <c r="A14" s="37">
        <v>2</v>
      </c>
      <c r="B14" s="35" t="s">
        <v>62</v>
      </c>
      <c r="C14" s="38" t="s">
        <v>45</v>
      </c>
      <c r="D14" s="56">
        <v>1</v>
      </c>
      <c r="E14" s="56">
        <v>11500</v>
      </c>
      <c r="F14" s="71"/>
      <c r="G14" s="39">
        <f>IF(F14="","",IF(ISTEXT(F14),"NC",F14*D14))</f>
      </c>
      <c r="H14" s="48"/>
      <c r="K14" s="7"/>
      <c r="L14" s="41"/>
    </row>
    <row r="15" spans="1:12" s="8" customFormat="1" ht="45">
      <c r="A15" s="37">
        <v>3</v>
      </c>
      <c r="B15" s="35" t="s">
        <v>57</v>
      </c>
      <c r="C15" s="38" t="s">
        <v>45</v>
      </c>
      <c r="D15" s="56">
        <v>1</v>
      </c>
      <c r="E15" s="56">
        <v>10000</v>
      </c>
      <c r="F15" s="71"/>
      <c r="G15" s="39">
        <f>IF(F15="","",IF(ISTEXT(F15),"NC",F15*D15))</f>
      </c>
      <c r="H15" s="48"/>
      <c r="K15" s="7"/>
      <c r="L15" s="41"/>
    </row>
    <row r="16" spans="1:12" s="8" customFormat="1" ht="22.5">
      <c r="A16" s="37">
        <v>4</v>
      </c>
      <c r="B16" s="35" t="s">
        <v>67</v>
      </c>
      <c r="C16" s="38" t="s">
        <v>45</v>
      </c>
      <c r="D16" s="56">
        <v>1</v>
      </c>
      <c r="E16" s="56">
        <v>8000</v>
      </c>
      <c r="F16" s="71"/>
      <c r="G16" s="39">
        <f t="shared" si="0"/>
      </c>
      <c r="H16" s="48"/>
      <c r="K16" s="7"/>
      <c r="L16" s="41"/>
    </row>
    <row r="17" spans="1:12" s="8" customFormat="1" ht="45">
      <c r="A17" s="37">
        <v>5</v>
      </c>
      <c r="B17" s="35" t="s">
        <v>63</v>
      </c>
      <c r="C17" s="38" t="s">
        <v>45</v>
      </c>
      <c r="D17" s="56">
        <v>1</v>
      </c>
      <c r="E17" s="56">
        <v>12000</v>
      </c>
      <c r="F17" s="71"/>
      <c r="G17" s="39">
        <f t="shared" si="0"/>
      </c>
      <c r="H17" s="48"/>
      <c r="K17" s="7"/>
      <c r="L17" s="41"/>
    </row>
    <row r="18" spans="1:12" s="8" customFormat="1" ht="56.25">
      <c r="A18" s="37">
        <v>6</v>
      </c>
      <c r="B18" s="35" t="s">
        <v>58</v>
      </c>
      <c r="C18" s="38" t="s">
        <v>45</v>
      </c>
      <c r="D18" s="56">
        <v>1</v>
      </c>
      <c r="E18" s="56">
        <v>8000</v>
      </c>
      <c r="F18" s="71"/>
      <c r="G18" s="39">
        <f t="shared" si="0"/>
      </c>
      <c r="H18" s="48"/>
      <c r="K18" s="7"/>
      <c r="L18" s="41"/>
    </row>
    <row r="19" spans="1:12" s="8" customFormat="1" ht="22.5">
      <c r="A19" s="37">
        <v>7</v>
      </c>
      <c r="B19" s="35" t="s">
        <v>59</v>
      </c>
      <c r="C19" s="38" t="s">
        <v>45</v>
      </c>
      <c r="D19" s="56">
        <v>1</v>
      </c>
      <c r="E19" s="56">
        <v>7000</v>
      </c>
      <c r="F19" s="71"/>
      <c r="G19" s="39">
        <f t="shared" si="0"/>
      </c>
      <c r="H19" s="48"/>
      <c r="K19" s="7"/>
      <c r="L19" s="41"/>
    </row>
    <row r="20" spans="1:12" s="8" customFormat="1" ht="33.75">
      <c r="A20" s="37">
        <v>8</v>
      </c>
      <c r="B20" s="35" t="s">
        <v>60</v>
      </c>
      <c r="C20" s="38" t="s">
        <v>45</v>
      </c>
      <c r="D20" s="56">
        <v>1</v>
      </c>
      <c r="E20" s="56">
        <v>8000</v>
      </c>
      <c r="F20" s="71"/>
      <c r="G20" s="39">
        <f t="shared" si="0"/>
      </c>
      <c r="H20" s="48"/>
      <c r="K20" s="7"/>
      <c r="L20" s="41"/>
    </row>
    <row r="21" spans="1:12" s="8" customFormat="1" ht="22.5">
      <c r="A21" s="37">
        <v>9</v>
      </c>
      <c r="B21" s="35" t="s">
        <v>61</v>
      </c>
      <c r="C21" s="38" t="s">
        <v>45</v>
      </c>
      <c r="D21" s="56">
        <v>1</v>
      </c>
      <c r="E21" s="56">
        <v>7000</v>
      </c>
      <c r="F21" s="71"/>
      <c r="G21" s="39">
        <f t="shared" si="0"/>
      </c>
      <c r="H21" s="48"/>
      <c r="K21" s="7"/>
      <c r="L21" s="41"/>
    </row>
    <row r="22" spans="1:12" s="8" customFormat="1" ht="33.75">
      <c r="A22" s="37">
        <v>10</v>
      </c>
      <c r="B22" s="35" t="s">
        <v>65</v>
      </c>
      <c r="C22" s="38" t="s">
        <v>45</v>
      </c>
      <c r="D22" s="56">
        <v>1</v>
      </c>
      <c r="E22" s="56">
        <v>15000</v>
      </c>
      <c r="F22" s="71"/>
      <c r="G22" s="39">
        <f>IF(F22="","",IF(ISTEXT(F22),"NC",F22*D22))</f>
      </c>
      <c r="H22" s="48"/>
      <c r="K22" s="7"/>
      <c r="L22" s="41"/>
    </row>
    <row r="23" spans="1:12" s="8" customFormat="1" ht="22.5">
      <c r="A23" s="37">
        <v>11</v>
      </c>
      <c r="B23" s="35" t="s">
        <v>66</v>
      </c>
      <c r="C23" s="38" t="s">
        <v>45</v>
      </c>
      <c r="D23" s="56">
        <v>1</v>
      </c>
      <c r="E23" s="56">
        <v>3200</v>
      </c>
      <c r="F23" s="71"/>
      <c r="G23" s="39">
        <f t="shared" si="0"/>
      </c>
      <c r="H23" s="48"/>
      <c r="K23" s="7"/>
      <c r="L23" s="41"/>
    </row>
    <row r="24" spans="1:12" s="30" customFormat="1" ht="9">
      <c r="A24" s="40"/>
      <c r="E24" s="54"/>
      <c r="F24" s="85" t="s">
        <v>27</v>
      </c>
      <c r="G24" s="86"/>
      <c r="H24" s="49"/>
      <c r="L24" s="43"/>
    </row>
    <row r="25" spans="6:8" ht="14.25" customHeight="1">
      <c r="F25" s="87">
        <f>IF(SUM(G13:G23)=0,"",SUM(G13:G23))</f>
      </c>
      <c r="G25" s="88"/>
      <c r="H25" s="50"/>
    </row>
    <row r="26" spans="6:8" ht="14.25" customHeight="1">
      <c r="F26" s="44"/>
      <c r="G26" s="44"/>
      <c r="H26" s="50"/>
    </row>
    <row r="27" spans="1:12" s="44" customFormat="1" ht="42" customHeight="1">
      <c r="A27" s="78" t="str">
        <f>" - "&amp;Dados!B21</f>
        <v> - OS MEDICAMENTOS UTILIZADOS NO ATENDIMENTO TERÃO COMO REFERÊNCIA A TABELA BRASÍNDICE E OS MATERIAIS A TABELA CBHPM, SENDO DE RESPONSABILIDADE DO HOSPITAL A AQUISIÇÃO DO MATERIAL ORTOPÉDICO NO CASO ESPECÍFICO, DEVENDO A UNIDADE HOSPITALAR ESTAR NO MÁXIMO A 200 KM DE DISTÂNCIA DO MUNICÍPIO.
 - O TETO PARA CONTRATAÇÃO SERÁ DE R$ 2.000.000,00 (dois milhões de reais) PARA O PERÍODO DE 12 MESES.</v>
      </c>
      <c r="B27" s="78"/>
      <c r="C27" s="78"/>
      <c r="D27" s="78"/>
      <c r="E27" s="78"/>
      <c r="F27" s="78"/>
      <c r="G27" s="78"/>
      <c r="H27" s="51"/>
      <c r="L27" s="45"/>
    </row>
    <row r="28" spans="1:12" s="44" customFormat="1" ht="9">
      <c r="A28" s="78" t="str">
        <f>" - "&amp;Dados!B22</f>
        <v> - O prazo de entrega, que deverá ser IMEDIATA, após assinatura de pertinente Ata de Registro de Preços e emissão da Nota de Empenho, para período de 12 meses;</v>
      </c>
      <c r="B28" s="78"/>
      <c r="C28" s="78"/>
      <c r="D28" s="78"/>
      <c r="E28" s="78"/>
      <c r="F28" s="78"/>
      <c r="G28" s="78"/>
      <c r="H28" s="51"/>
      <c r="L28" s="45"/>
    </row>
    <row r="29" spans="1:12" s="44" customFormat="1" ht="21.75" customHeight="1">
      <c r="A29" s="78" t="str">
        <f>" - "&amp;Dados!B23</f>
        <v> - O pagamento do objeto de que trata o PREGÃO PRESENCIAL 110/2021, e consequente contrato serão efetuados pela Tesouraria da Secretaria Municipal de Saúde de Sumidouro;</v>
      </c>
      <c r="B29" s="78"/>
      <c r="C29" s="78"/>
      <c r="D29" s="78"/>
      <c r="E29" s="78"/>
      <c r="F29" s="78"/>
      <c r="G29" s="78"/>
      <c r="H29" s="51"/>
      <c r="L29" s="45"/>
    </row>
    <row r="30" spans="1:12" s="30" customFormat="1" ht="9">
      <c r="A30" s="78" t="str">
        <f>" - "&amp;Dados!B24</f>
        <v> - Proposta válida por 60 (sessenta) dias</v>
      </c>
      <c r="B30" s="78"/>
      <c r="C30" s="78"/>
      <c r="D30" s="78"/>
      <c r="E30" s="78"/>
      <c r="F30" s="78"/>
      <c r="G30" s="78"/>
      <c r="H30" s="49"/>
      <c r="L30" s="43"/>
    </row>
    <row r="31" ht="12.75">
      <c r="H31" s="52"/>
    </row>
    <row r="32" spans="1:8" ht="41.25" customHeight="1">
      <c r="A32" s="83" t="s">
        <v>40</v>
      </c>
      <c r="B32" s="83"/>
      <c r="C32" s="83"/>
      <c r="D32" s="61"/>
      <c r="H32" s="52"/>
    </row>
    <row r="34" spans="1:3" ht="20.25" customHeight="1">
      <c r="A34" s="75"/>
      <c r="B34" s="76"/>
      <c r="C34" s="65" t="s">
        <v>54</v>
      </c>
    </row>
    <row r="35" spans="1:3" ht="9.75" customHeight="1">
      <c r="A35" s="66" t="s">
        <v>50</v>
      </c>
      <c r="B35" s="67" t="s">
        <v>51</v>
      </c>
      <c r="C35" s="72"/>
    </row>
    <row r="36" spans="1:3" ht="9.75" customHeight="1">
      <c r="A36" s="66" t="s">
        <v>31</v>
      </c>
      <c r="B36" s="67" t="s">
        <v>42</v>
      </c>
      <c r="C36" s="72"/>
    </row>
    <row r="37" spans="1:3" ht="9.75" customHeight="1">
      <c r="A37" s="66" t="s">
        <v>32</v>
      </c>
      <c r="B37" s="67" t="s">
        <v>35</v>
      </c>
      <c r="C37" s="72"/>
    </row>
    <row r="38" spans="1:3" ht="9.75" customHeight="1">
      <c r="A38" s="66" t="s">
        <v>43</v>
      </c>
      <c r="B38" s="67" t="s">
        <v>52</v>
      </c>
      <c r="C38" s="73"/>
    </row>
    <row r="39" spans="1:3" ht="9.75" customHeight="1">
      <c r="A39" s="66" t="s">
        <v>53</v>
      </c>
      <c r="B39" s="67" t="s">
        <v>33</v>
      </c>
      <c r="C39" s="73"/>
    </row>
    <row r="40" spans="1:3" ht="9.75" customHeight="1">
      <c r="A40" s="65" t="s">
        <v>34</v>
      </c>
      <c r="B40" s="68" t="s">
        <v>37</v>
      </c>
      <c r="C40" s="72"/>
    </row>
    <row r="41" spans="1:3" ht="9.75" customHeight="1">
      <c r="A41" s="65" t="s">
        <v>36</v>
      </c>
      <c r="B41" s="68" t="s">
        <v>39</v>
      </c>
      <c r="C41" s="72"/>
    </row>
    <row r="42" spans="1:3" ht="9.75" customHeight="1">
      <c r="A42" s="65" t="s">
        <v>38</v>
      </c>
      <c r="B42" s="69" t="s">
        <v>44</v>
      </c>
      <c r="C42" s="74">
        <f>SUM(C35:C41)</f>
        <v>0</v>
      </c>
    </row>
    <row r="43" spans="1:3" ht="12.75">
      <c r="A43" s="62"/>
      <c r="B43" s="63"/>
      <c r="C43" s="64"/>
    </row>
  </sheetData>
  <sheetProtection password="CE28" sheet="1"/>
  <autoFilter ref="A11:G30"/>
  <mergeCells count="17">
    <mergeCell ref="A29:G29"/>
    <mergeCell ref="A3:G3"/>
    <mergeCell ref="A4:G4"/>
    <mergeCell ref="A5:G5"/>
    <mergeCell ref="F24:G24"/>
    <mergeCell ref="F25:G25"/>
    <mergeCell ref="D10:G10"/>
    <mergeCell ref="A34:B34"/>
    <mergeCell ref="A2:G2"/>
    <mergeCell ref="A30:G30"/>
    <mergeCell ref="B9:G9"/>
    <mergeCell ref="A27:G27"/>
    <mergeCell ref="A28:G28"/>
    <mergeCell ref="C6:D6"/>
    <mergeCell ref="E6:F6"/>
    <mergeCell ref="B8:G8"/>
    <mergeCell ref="A32:C32"/>
  </mergeCells>
  <conditionalFormatting sqref="F24">
    <cfRule type="expression" priority="2" dxfId="13" stopIfTrue="1">
      <formula>IF($J24="Empate",IF(H24=1,TRUE(),FALSE()),FALSE())</formula>
    </cfRule>
    <cfRule type="expression" priority="3" dxfId="14" stopIfTrue="1">
      <formula>IF(H24="&gt;",FALSE(),IF(H24&gt;0,TRUE(),FALSE()))</formula>
    </cfRule>
    <cfRule type="expression" priority="4" dxfId="6" stopIfTrue="1">
      <formula>IF(H24="&gt;",TRUE(),FALSE())</formula>
    </cfRule>
  </conditionalFormatting>
  <conditionalFormatting sqref="F25">
    <cfRule type="expression" priority="5" dxfId="10" stopIfTrue="1">
      <formula>IF($J24="OK",IF(H24=1,TRUE(),FALSE()),FALSE())</formula>
    </cfRule>
    <cfRule type="expression" priority="6" dxfId="15" stopIfTrue="1">
      <formula>IF($J24="Empate",IF(H24=1,TRUE(),FALSE()),FALSE())</formula>
    </cfRule>
    <cfRule type="expression" priority="7" dxfId="8" stopIfTrue="1">
      <formula>IF($J24="Empate",IF(H24=2,TRUE(),FALSE()),FALSE())</formula>
    </cfRule>
  </conditionalFormatting>
  <conditionalFormatting sqref="D13:E23">
    <cfRule type="expression" priority="13" dxfId="7" stopIfTrue="1">
      <formula>$A13</formula>
    </cfRule>
  </conditionalFormatting>
  <conditionalFormatting sqref="G13:G23">
    <cfRule type="expression" priority="26" dxfId="6" stopIfTrue="1">
      <formula>IF(ISTEXT(F13),FALSE(),IF(F13&gt;E13,TRUE(),FALSE()))</formula>
    </cfRule>
  </conditionalFormatting>
  <conditionalFormatting sqref="F13:F23">
    <cfRule type="cellIs" priority="12" dxfId="5" operator="equal" stopIfTrue="1">
      <formula>""</formula>
    </cfRule>
  </conditionalFormatting>
  <conditionalFormatting sqref="B10">
    <cfRule type="cellIs" priority="9" dxfId="1" operator="equal" stopIfTrue="1">
      <formula>$G$1</formula>
    </cfRule>
  </conditionalFormatting>
  <conditionalFormatting sqref="B8:G9">
    <cfRule type="cellIs" priority="10" dxfId="1" operator="equal" stopIfTrue="1">
      <formula>$J$1</formula>
    </cfRule>
  </conditionalFormatting>
  <conditionalFormatting sqref="B13:B22">
    <cfRule type="expression" priority="11" dxfId="0" stopIfTrue="1">
      <formula>IF(#REF!=1,IF(#REF!=0,1,0),0)</formula>
    </cfRule>
  </conditionalFormatting>
  <conditionalFormatting sqref="D10:G10">
    <cfRule type="cellIs" priority="25" dxfId="1" operator="equal" stopIfTrue="1">
      <formula>$E$1</formula>
    </cfRule>
  </conditionalFormatting>
  <conditionalFormatting sqref="B23">
    <cfRule type="expression" priority="1" dxfId="0" stopIfTrue="1">
      <formula>IF(#REF!=1,IF(#REF!=0,1,0),0)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1" r:id="rId2"/>
  <headerFooter alignWithMargins="0">
    <oddHeader>&amp;R&amp;"Arial,Negrito"&amp;6Página &amp;P de &amp;N.</oddHeader>
    <oddFooter>&amp;C
____________________________________
Assinatura e Carimbo</oddFooter>
  </headerFooter>
  <ignoredErrors>
    <ignoredError sqref="C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5" width="24.42187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68</v>
      </c>
      <c r="E1" s="4"/>
      <c r="F1" s="4"/>
      <c r="G1" s="4"/>
    </row>
    <row r="2" spans="1:7" ht="12.75">
      <c r="A2" s="17" t="s">
        <v>10</v>
      </c>
      <c r="B2" s="5" t="s">
        <v>69</v>
      </c>
      <c r="E2" s="4"/>
      <c r="F2" s="4"/>
      <c r="G2" s="4"/>
    </row>
    <row r="3" spans="1:7" ht="12.75">
      <c r="A3" s="17" t="s">
        <v>11</v>
      </c>
      <c r="B3" s="5" t="s">
        <v>56</v>
      </c>
      <c r="C3" s="5"/>
      <c r="E3" s="4"/>
      <c r="F3" s="4"/>
      <c r="G3" s="4"/>
    </row>
    <row r="4" spans="1:7" ht="12.75">
      <c r="A4" s="17" t="s">
        <v>12</v>
      </c>
      <c r="B4" s="10" t="s">
        <v>73</v>
      </c>
      <c r="C4" s="5"/>
      <c r="E4" s="4"/>
      <c r="F4" s="4"/>
      <c r="G4" s="4"/>
    </row>
    <row r="5" spans="1:7" ht="12.75">
      <c r="A5" s="17" t="s">
        <v>13</v>
      </c>
      <c r="B5" s="10" t="s">
        <v>70</v>
      </c>
      <c r="C5" s="5"/>
      <c r="E5" s="4"/>
      <c r="F5" s="4"/>
      <c r="G5" s="4"/>
    </row>
    <row r="6" spans="1:7" ht="12.75">
      <c r="A6" s="17" t="s">
        <v>29</v>
      </c>
      <c r="B6" s="13" t="s">
        <v>71</v>
      </c>
      <c r="C6" s="5"/>
      <c r="E6" s="4"/>
      <c r="F6" s="4"/>
      <c r="G6" s="4"/>
    </row>
    <row r="7" spans="1:7" ht="12.75">
      <c r="A7" s="17" t="s">
        <v>14</v>
      </c>
      <c r="B7" s="5" t="s">
        <v>55</v>
      </c>
      <c r="C7" s="5"/>
      <c r="E7" s="4"/>
      <c r="F7" s="4"/>
      <c r="G7" s="4"/>
    </row>
    <row r="8" spans="1:7" ht="12.75">
      <c r="A8" s="26" t="s">
        <v>23</v>
      </c>
      <c r="B8" s="55">
        <v>2000000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4"/>
      <c r="B14" s="25"/>
      <c r="E14" s="25"/>
      <c r="F14" s="4"/>
      <c r="G14" s="4"/>
    </row>
    <row r="15" spans="1:13" s="24" customFormat="1" ht="12.75">
      <c r="A15" s="23" t="s">
        <v>21</v>
      </c>
      <c r="B15" s="25" t="s">
        <v>41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256" s="24" customFormat="1" ht="12.75">
      <c r="A16" s="23" t="s">
        <v>22</v>
      </c>
      <c r="B16" s="57"/>
      <c r="C16" s="57"/>
      <c r="D16" s="57"/>
      <c r="E16" s="57"/>
      <c r="F16" s="57"/>
      <c r="G16" s="25"/>
      <c r="H16" s="25"/>
      <c r="I16" s="25"/>
      <c r="J16" s="25"/>
      <c r="K16" s="25"/>
      <c r="L16" s="25"/>
      <c r="M16" s="25"/>
      <c r="IV16" s="25"/>
    </row>
    <row r="17" spans="2:7" ht="12.75">
      <c r="B17" s="25"/>
      <c r="E17" s="4"/>
      <c r="F17" s="25"/>
      <c r="G17" s="25"/>
    </row>
    <row r="18" spans="2:7" ht="12.75">
      <c r="B18" s="25"/>
      <c r="E18" s="4"/>
      <c r="F18" s="25"/>
      <c r="G18" s="25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127.5">
      <c r="A21" s="21" t="s">
        <v>15</v>
      </c>
      <c r="B21" s="22" t="s">
        <v>64</v>
      </c>
      <c r="E21" s="4"/>
      <c r="F21" s="4"/>
      <c r="G21" s="4"/>
    </row>
    <row r="22" spans="1:7" ht="38.25">
      <c r="A22" s="21" t="s">
        <v>16</v>
      </c>
      <c r="B22" s="22" t="s">
        <v>48</v>
      </c>
      <c r="C22" s="22"/>
      <c r="E22" s="4"/>
      <c r="F22" s="4"/>
      <c r="G22" s="4"/>
    </row>
    <row r="23" spans="1:7" ht="51">
      <c r="A23" s="21" t="s">
        <v>17</v>
      </c>
      <c r="B23" s="57" t="s">
        <v>72</v>
      </c>
      <c r="C23" s="9"/>
      <c r="E23" s="4"/>
      <c r="F23" s="4"/>
      <c r="G23" s="4"/>
    </row>
    <row r="24" spans="1:7" ht="25.5">
      <c r="A24" s="21" t="s">
        <v>18</v>
      </c>
      <c r="B24" s="22" t="s">
        <v>28</v>
      </c>
      <c r="E24" s="4"/>
      <c r="F24" s="4"/>
      <c r="G24" s="4"/>
    </row>
    <row r="25" spans="1:2" ht="25.5">
      <c r="A25" s="21" t="s">
        <v>30</v>
      </c>
      <c r="B25" s="60" t="s">
        <v>49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2021-10-04T18:34:21Z</cp:lastPrinted>
  <dcterms:created xsi:type="dcterms:W3CDTF">2006-04-18T17:38:46Z</dcterms:created>
  <dcterms:modified xsi:type="dcterms:W3CDTF">2021-10-07T12:51:30Z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