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Preços'!$A$11:$G$28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<sst xmlns="http://schemas.openxmlformats.org/spreadsheetml/2006/main" count="82" uniqueCount="72">
  <si>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</si>
  <si>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</si>
  <si>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</si>
  <si>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</si>
  <si>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</si>
  <si>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</si>
  <si>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</si>
  <si>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</si>
  <si>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</si>
  <si>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</si>
  <si>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</si>
  <si>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</si>
  <si>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</si>
  <si>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</si>
  <si>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</si>
  <si>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</si>
  <si>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</si>
  <si>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</si>
  <si>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</si>
  <si>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</si>
  <si>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</si>
  <si>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</si>
  <si>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</si>
  <si>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</si>
  <si>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</si>
  <si>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</si>
  <si>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</si>
  <si>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</si>
  <si>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</si>
  <si>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Publicação:</t>
  </si>
  <si>
    <t>Prazo:</t>
  </si>
  <si>
    <t>A2</t>
  </si>
  <si>
    <t>A3</t>
  </si>
  <si>
    <t xml:space="preserve">OUTRAS - ESPECIFICAR: </t>
  </si>
  <si>
    <t>B</t>
  </si>
  <si>
    <t>DESPESAS OPERACIONAIS (CUSTOS ADMINISTRATIVOS)</t>
  </si>
  <si>
    <t>C</t>
  </si>
  <si>
    <t>VALOR DOS IMPOSTOS E CONTRIBUIÇÕES</t>
  </si>
  <si>
    <t>D</t>
  </si>
  <si>
    <t xml:space="preserve">LUCRO </t>
  </si>
  <si>
    <t>Planilha para Composição de Preços, para informar o custo unitário, nos termos do art. 40, §2º, inciso II, c/c art. 7º, §2º inciso II da Lei 8.666/93, para preenchimento junto a proposta a fim de justificar o valor proposto.</t>
  </si>
  <si>
    <t>Sec. Saúde</t>
  </si>
  <si>
    <t>HONORÁRIOS PROFISSIONAIS</t>
  </si>
  <si>
    <t>A4</t>
  </si>
  <si>
    <t>VALOR EM R$ ( D = A + B + C)</t>
  </si>
  <si>
    <t>SRV</t>
  </si>
  <si>
    <t>UTI ADULTO INCLUINDO HONORÁRIOS MÉDICOS</t>
  </si>
  <si>
    <t>CIRURGIA ORTOPÉDICA INCLUINDO DIÁRIAS E HONORÁRIOS MÉDICOS, CONFORME SEGUE:
- FRATURA EXPOSTA OU NÃO – TÍBIA, FÊMUR E ANTEBRAÇO</t>
  </si>
  <si>
    <t>CIRURGIA ORTOPÉDICA INCLUINDO DIÁRIAS E HONORÁRIOS MÉDICOS, CONFORME SEGUE:
- DESLOCAMENTO EPIFISÁRIO</t>
  </si>
  <si>
    <t>CIRURGIA ORTOPÉDICA INCLUINDO DIÁRIAS E HONORÁRIOS MÉDICOS, CONFORME SEGUE:
- LUXAÇÕES – OMBRO, COTOVELO E BACIA</t>
  </si>
  <si>
    <t>DIÁRIA</t>
  </si>
  <si>
    <t>CIRURGIA GERAL POR CIRURGIA ABERTA OU LAPAROSCOPIA EM SITUAÇÕES ELETIVAS DE ALTA COMPLEXIDADE QUE VENHAM REQUERER SUPORTE DO SERVIÇO DE TERAPIA INTENSIVA ADULTO E SITUAÇÕES EMERGENCIAIS</t>
  </si>
  <si>
    <t>OS MEDICAMENTOS UTILIZADOS NO ATENDIMENTO TERÃO COMO REFERÊNCIA A TABELA BRASÍNDICE E OS MATERIAIS A TABELA CBHPM, SENDO DE RESPONSABILIDADE DO HOSPITAL A AQUISIÇÃO DO MATERIAL ORTOPÉDICO NO CASO ESPECÍFICO, DEVENDO A UNIDADE HOSPITALAR ESTAR NO MÁXIMO A 200 KM DE DISTÂNCIA DO MUNICÍPIO.
 - O TETO PARA CONTRATAÇÃO SERÁ DE R$ 950.000,00 (Novecentos e Cinquenta Mil Reais) PARA O PERÍODO DE 12 MESES.</t>
  </si>
  <si>
    <t>O prazo de entrega, que deverá ser IMEDIATA, após assinatura de pertinente Ata de Registro de Preços e emissão da Nota de Empenho, para período de 12 meses;</t>
  </si>
  <si>
    <t>Prazo da Ata: A contar da sua assinatura para um período de 12 meses.</t>
  </si>
  <si>
    <t>A1</t>
  </si>
  <si>
    <t>DESPESAS HOSPITALARES</t>
  </si>
  <si>
    <t>MEDICAMENTOS E MATERIAIS NECESSÁRIOS</t>
  </si>
  <si>
    <t>A5</t>
  </si>
  <si>
    <t>VALOR GLOBAL</t>
  </si>
  <si>
    <t>MENOR PREÇO GLOBAL</t>
  </si>
  <si>
    <t>EVENTUAL CONTRATAÇÃO DE SERVIÇOS DE UTI E CIRURGIAS - SRP</t>
  </si>
  <si>
    <t>SERVIÇOS DE UROLOGIA: CIRURGIA UROLÓGICAS EMERGENCIAIS</t>
  </si>
  <si>
    <t>SERVIÇO DE CIRURGIA GINECOLÓGICA EM SITUAÇÕES DE EMERGÊNCIA</t>
  </si>
  <si>
    <t>CIRURGIA ORTOPÉDICA INCLUINDO DIÁRIAS E HONORÁRIOS MÉDICOS, CONFORME SEGUE:
- FRATURA DE COTOVELO DE ADULTO OU CRIANÇA</t>
  </si>
  <si>
    <t>CIRURGIA ORTOPÉDICA INCLUINDO DIÁRIAS E HONORÁRIOS MÉDICOS, CONFORME SEGUE: 
- FRATURA DE FÊMUR PROXIMAL, COLO E TRANSTROCANTÉRICA EM IDOSOS, LESÕES TRAUMÁTICAS EM JOELHO</t>
  </si>
  <si>
    <t>PREGÃO PRESENCIAL Nº 123/2019</t>
  </si>
  <si>
    <t>PROCESSO ADMINISTRATIVO N° 3504/2018 de 08/11/2018</t>
  </si>
  <si>
    <t>Homologação: __/__/2019</t>
  </si>
  <si>
    <t>Previsão Publicação: __/__/2019</t>
  </si>
  <si>
    <t>O pagamento do objeto de que trata o PREGÃO PRESENCIAL 123/2019, e consequente contrato serão efetuados pela Tesouraria da Secretaria Municipal de Saúde de Sumidouro;</t>
  </si>
  <si>
    <t>Abertura das Propostas: 16/08/2019, às 14:00hs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</si>
</sst>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2"/>
    </font>
    <font>
      <sz val="6.5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" fillId="0" borderId="0" xfId="0" applyFont="1" applyBorder="1" applyAlignment="1" applyProtection="1">
      <alignment vertical="center" wrapText="1"/>
      <protection hidden="1"/>
    </xf>
    <xf numFmtId="19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177" fontId="8" fillId="22" borderId="10" xfId="54" applyFont="1" applyFill="1" applyBorder="1" applyAlignment="1">
      <alignment vertical="center" wrapText="1"/>
    </xf>
    <xf numFmtId="177" fontId="8" fillId="22" borderId="10" xfId="54" applyFont="1" applyFill="1" applyBorder="1" applyAlignment="1" quotePrefix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7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8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9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20" xfId="54" applyNumberFormat="1" applyFont="1" applyFill="1" applyBorder="1" applyAlignment="1" applyProtection="1">
      <alignment horizontal="left" vertical="center" wrapText="1"/>
      <protection hidden="1"/>
    </xf>
    <xf numFmtId="0" fontId="8" fillId="0" borderId="21" xfId="0" applyFont="1" applyBorder="1" applyAlignment="1" applyProtection="1">
      <alignment horizontal="left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86677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0</xdr:row>
      <xdr:rowOff>257175</xdr:rowOff>
    </xdr:from>
    <xdr:to>
      <xdr:col>6</xdr:col>
      <xdr:colOff>666750</xdr:colOff>
      <xdr:row>3</xdr:row>
      <xdr:rowOff>542925</xdr:rowOff>
    </xdr:to>
    <xdr:grpSp>
      <xdr:nvGrpSpPr>
        <xdr:cNvPr id="3" name="Group 64"/>
        <xdr:cNvGrpSpPr>
          <a:grpSpLocks/>
        </xdr:cNvGrpSpPr>
      </xdr:nvGrpSpPr>
      <xdr:grpSpPr>
        <a:xfrm>
          <a:off x="5229225" y="257175"/>
          <a:ext cx="1790700" cy="135255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3504/18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4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6.00390625" style="1" customWidth="1"/>
    <col min="2" max="2" width="49.8515625" style="2" customWidth="1"/>
    <col min="3" max="3" width="12.00390625" style="1" customWidth="1"/>
    <col min="4" max="4" width="7.14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8" t="s">
        <v>19</v>
      </c>
      <c r="B2" s="78"/>
      <c r="C2" s="78"/>
      <c r="D2" s="78"/>
      <c r="E2" s="78"/>
      <c r="F2" s="78"/>
      <c r="G2" s="78"/>
    </row>
    <row r="3" spans="1:7" ht="12.75">
      <c r="A3" s="78" t="str">
        <f>UPPER(Dados!B1&amp;"  -  "&amp;Dados!B4)</f>
        <v>PREGÃO PRESENCIAL Nº 123/2019  -  ABERTURA DAS PROPOSTAS: 16/08/2019, ÀS 14:00HS</v>
      </c>
      <c r="B3" s="78"/>
      <c r="C3" s="78"/>
      <c r="D3" s="78"/>
      <c r="E3" s="78"/>
      <c r="F3" s="78"/>
      <c r="G3" s="78"/>
    </row>
    <row r="4" spans="1:7" ht="146.25">
      <c r="A4" s="85" t="str">
        <f>Dados!B3</f>
        <v>EVENTUAL CONTRATAÇÃO DE SERVIÇOS DE UTI E CIRURGIAS - SRP</v>
      </c>
      <c r="B4" s="85"/>
      <c r="C4" s="85"/>
      <c r="D4" s="85"/>
      <c r="E4" s="85"/>
      <c r="F4" s="85"/>
      <c r="G4" s="85"/>
    </row>
    <row r="5" spans="1:7" ht="12.75">
      <c r="A5" s="78" t="str">
        <f>Dados!B2</f>
        <v>PROCESSO ADMINISTRATIVO N° 3504/2018 de 08/11/2018</v>
      </c>
      <c r="B5" s="78"/>
      <c r="C5" s="78"/>
      <c r="D5" s="78"/>
      <c r="E5" s="78"/>
      <c r="F5" s="78"/>
      <c r="G5" s="78"/>
    </row>
    <row r="6" spans="1:7" ht="12.75">
      <c r="A6" s="63" t="str">
        <f>Dados!B7</f>
        <v>MENOR PREÇO GLOBAL</v>
      </c>
      <c r="B6" s="63"/>
      <c r="C6" s="81"/>
      <c r="D6" s="81"/>
      <c r="E6" s="82"/>
      <c r="F6" s="82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83"/>
      <c r="C8" s="83"/>
      <c r="D8" s="83"/>
      <c r="E8" s="83"/>
      <c r="F8" s="83"/>
      <c r="G8" s="83"/>
      <c r="H8" s="50"/>
      <c r="L8" s="43"/>
    </row>
    <row r="9" spans="1:13" s="8" customFormat="1" ht="12" customHeight="1">
      <c r="A9" s="17" t="s">
        <v>1</v>
      </c>
      <c r="B9" s="80"/>
      <c r="C9" s="80"/>
      <c r="D9" s="80"/>
      <c r="E9" s="80"/>
      <c r="F9" s="80"/>
      <c r="G9" s="80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90"/>
      <c r="E10" s="90"/>
      <c r="F10" s="90"/>
      <c r="G10" s="90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46</v>
      </c>
      <c r="C13" s="39" t="s">
        <v>50</v>
      </c>
      <c r="D13" s="59">
        <v>1</v>
      </c>
      <c r="E13" s="62">
        <v>606.29</v>
      </c>
      <c r="F13" s="57"/>
      <c r="G13" s="40">
        <f aca="true" t="shared" si="0" ref="G13:G21">IF(F13="","",IF(ISTEXT(F13),"NC",F13*D13))</f>
      </c>
      <c r="H13" s="50"/>
      <c r="K13" s="7"/>
      <c r="L13" s="43"/>
    </row>
    <row r="14" spans="1:12" s="8" customFormat="1" ht="33.75">
      <c r="A14" s="38">
        <v>2</v>
      </c>
      <c r="B14" s="36" t="s">
        <v>47</v>
      </c>
      <c r="C14" s="39" t="s">
        <v>45</v>
      </c>
      <c r="D14" s="59">
        <v>1</v>
      </c>
      <c r="E14" s="62">
        <v>10900</v>
      </c>
      <c r="F14" s="57"/>
      <c r="G14" s="40">
        <f t="shared" si="0"/>
      </c>
      <c r="H14" s="50"/>
      <c r="K14" s="7"/>
      <c r="L14" s="43"/>
    </row>
    <row r="15" spans="1:12" s="8" customFormat="1" ht="33.75">
      <c r="A15" s="38">
        <v>3</v>
      </c>
      <c r="B15" s="36" t="s">
        <v>64</v>
      </c>
      <c r="C15" s="39" t="s">
        <v>45</v>
      </c>
      <c r="D15" s="59">
        <v>1</v>
      </c>
      <c r="E15" s="62">
        <v>10000</v>
      </c>
      <c r="F15" s="57"/>
      <c r="G15" s="40">
        <f t="shared" si="0"/>
      </c>
      <c r="H15" s="50"/>
      <c r="K15" s="7"/>
      <c r="L15" s="43"/>
    </row>
    <row r="16" spans="1:12" s="8" customFormat="1" ht="33.75">
      <c r="A16" s="38">
        <v>4</v>
      </c>
      <c r="B16" s="36" t="s">
        <v>48</v>
      </c>
      <c r="C16" s="39" t="s">
        <v>45</v>
      </c>
      <c r="D16" s="59">
        <v>1</v>
      </c>
      <c r="E16" s="62">
        <v>8000</v>
      </c>
      <c r="F16" s="57"/>
      <c r="G16" s="40">
        <f t="shared" si="0"/>
      </c>
      <c r="H16" s="50"/>
      <c r="K16" s="7"/>
      <c r="L16" s="43"/>
    </row>
    <row r="17" spans="1:12" s="8" customFormat="1" ht="33.75">
      <c r="A17" s="38">
        <v>5</v>
      </c>
      <c r="B17" s="36" t="s">
        <v>49</v>
      </c>
      <c r="C17" s="39" t="s">
        <v>45</v>
      </c>
      <c r="D17" s="59">
        <v>1</v>
      </c>
      <c r="E17" s="62">
        <v>6000</v>
      </c>
      <c r="F17" s="57"/>
      <c r="G17" s="40">
        <f t="shared" si="0"/>
      </c>
      <c r="H17" s="50"/>
      <c r="K17" s="7"/>
      <c r="L17" s="43"/>
    </row>
    <row r="18" spans="1:12" s="8" customFormat="1" ht="45">
      <c r="A18" s="38">
        <v>6</v>
      </c>
      <c r="B18" s="36" t="s">
        <v>65</v>
      </c>
      <c r="C18" s="39" t="s">
        <v>45</v>
      </c>
      <c r="D18" s="59">
        <v>1</v>
      </c>
      <c r="E18" s="62">
        <v>12000</v>
      </c>
      <c r="F18" s="57"/>
      <c r="G18" s="40">
        <f t="shared" si="0"/>
      </c>
      <c r="H18" s="50"/>
      <c r="K18" s="7"/>
      <c r="L18" s="43"/>
    </row>
    <row r="19" spans="1:12" s="8" customFormat="1" ht="45">
      <c r="A19" s="38">
        <v>7</v>
      </c>
      <c r="B19" s="36" t="s">
        <v>51</v>
      </c>
      <c r="C19" s="39" t="s">
        <v>45</v>
      </c>
      <c r="D19" s="59">
        <v>1</v>
      </c>
      <c r="E19" s="62">
        <v>7000</v>
      </c>
      <c r="F19" s="57"/>
      <c r="G19" s="40">
        <f t="shared" si="0"/>
      </c>
      <c r="H19" s="50"/>
      <c r="K19" s="7"/>
      <c r="L19" s="43"/>
    </row>
    <row r="20" spans="1:12" s="8" customFormat="1" ht="11.25">
      <c r="A20" s="38">
        <v>8</v>
      </c>
      <c r="B20" s="36" t="s">
        <v>62</v>
      </c>
      <c r="C20" s="39" t="s">
        <v>45</v>
      </c>
      <c r="D20" s="59">
        <v>1</v>
      </c>
      <c r="E20" s="62">
        <v>6000</v>
      </c>
      <c r="F20" s="57"/>
      <c r="G20" s="40">
        <f>IF(F20="","",IF(ISTEXT(F20),"NC",F20*D20))</f>
      </c>
      <c r="H20" s="50"/>
      <c r="K20" s="7"/>
      <c r="L20" s="43"/>
    </row>
    <row r="21" spans="1:12" s="8" customFormat="1" ht="22.5">
      <c r="A21" s="38">
        <v>9</v>
      </c>
      <c r="B21" s="36" t="s">
        <v>63</v>
      </c>
      <c r="C21" s="39" t="s">
        <v>45</v>
      </c>
      <c r="D21" s="59">
        <v>1</v>
      </c>
      <c r="E21" s="62">
        <v>6000</v>
      </c>
      <c r="F21" s="57"/>
      <c r="G21" s="40">
        <f t="shared" si="0"/>
      </c>
      <c r="H21" s="50"/>
      <c r="K21" s="7"/>
      <c r="L21" s="43"/>
    </row>
    <row r="22" spans="1:12" s="31" customFormat="1" ht="9">
      <c r="A22" s="42"/>
      <c r="E22" s="56"/>
      <c r="F22" s="86" t="s">
        <v>27</v>
      </c>
      <c r="G22" s="87"/>
      <c r="H22" s="51"/>
      <c r="L22" s="45"/>
    </row>
    <row r="23" spans="6:8" ht="14.25" customHeight="1">
      <c r="F23" s="88">
        <f>IF(SUM(G13:G21)=0,"",SUM(G13:G21))</f>
      </c>
      <c r="G23" s="89"/>
      <c r="H23" s="52"/>
    </row>
    <row r="24" spans="6:8" ht="14.25" customHeight="1">
      <c r="F24" s="46"/>
      <c r="G24" s="46"/>
      <c r="H24" s="52"/>
    </row>
    <row r="25" spans="1:12" s="46" customFormat="1" ht="42" customHeight="1">
      <c r="A25" s="79" t="str">
        <f>" - "&amp;Dados!B21</f>
        <v> - OS MEDICAMENTOS UTILIZADOS NO ATENDIMENTO TERÃO COMO REFERÊNCIA A TABELA BRASÍNDICE E OS MATERIAIS A TABELA CBHPM, SENDO DE RESPONSABILIDADE DO HOSPITAL A AQUISIÇÃO DO MATERIAL ORTOPÉDICO NO CASO ESPECÍFICO, DEVENDO A UNIDADE HOSPITALAR ESTAR NO MÁXIMO A 200 KM DE DISTÂNCIA DO MUNICÍPIO.
 - O TETO PARA CONTRATAÇÃO SERÁ DE R$ 950.000,00 (Novecentos e Cinquenta Mil Reais) PARA O PERÍODO DE 12 MESES.</v>
      </c>
      <c r="B25" s="79"/>
      <c r="C25" s="79"/>
      <c r="D25" s="79"/>
      <c r="E25" s="79"/>
      <c r="F25" s="79"/>
      <c r="G25" s="79"/>
      <c r="H25" s="53"/>
      <c r="L25" s="47"/>
    </row>
    <row r="26" spans="1:12" s="46" customFormat="1" ht="9">
      <c r="A26" s="79" t="str">
        <f>" - "&amp;Dados!B22</f>
        <v> - O prazo de entrega, que deverá ser IMEDIATA, após assinatura de pertinente Ata de Registro de Preços e emissão da Nota de Empenho, para período de 12 meses;</v>
      </c>
      <c r="B26" s="79"/>
      <c r="C26" s="79"/>
      <c r="D26" s="79"/>
      <c r="E26" s="79"/>
      <c r="F26" s="79"/>
      <c r="G26" s="79"/>
      <c r="H26" s="53"/>
      <c r="L26" s="47"/>
    </row>
    <row r="27" spans="1:12" s="46" customFormat="1" ht="21.75" customHeight="1">
      <c r="A27" s="79" t="str">
        <f>" - "&amp;Dados!B23</f>
        <v> - O pagamento do objeto de que trata o PREGÃO PRESENCIAL 123/2019, e consequente contrato serão efetuados pela Tesouraria da Secretaria Municipal de Saúde de Sumidouro;</v>
      </c>
      <c r="B27" s="79"/>
      <c r="C27" s="79"/>
      <c r="D27" s="79"/>
      <c r="E27" s="79"/>
      <c r="F27" s="79"/>
      <c r="G27" s="79"/>
      <c r="H27" s="53"/>
      <c r="L27" s="47"/>
    </row>
    <row r="28" spans="1:12" s="31" customFormat="1" ht="9">
      <c r="A28" s="79" t="str">
        <f>" - "&amp;Dados!B24</f>
        <v> - Proposta válida por 60 (sessenta) dias</v>
      </c>
      <c r="B28" s="79"/>
      <c r="C28" s="79"/>
      <c r="D28" s="79"/>
      <c r="E28" s="79"/>
      <c r="F28" s="79"/>
      <c r="G28" s="79"/>
      <c r="H28" s="51"/>
      <c r="L28" s="45"/>
    </row>
    <row r="29" ht="12.75">
      <c r="H29" s="54"/>
    </row>
    <row r="30" spans="1:8" ht="41.25" customHeight="1">
      <c r="A30" s="84" t="s">
        <v>40</v>
      </c>
      <c r="B30" s="84"/>
      <c r="C30" s="84"/>
      <c r="D30" s="65"/>
      <c r="H30" s="54"/>
    </row>
    <row r="32" spans="1:3" ht="20.25" customHeight="1">
      <c r="A32" s="76"/>
      <c r="B32" s="77"/>
      <c r="C32" s="69" t="s">
        <v>59</v>
      </c>
    </row>
    <row r="33" spans="1:3" ht="9.75" customHeight="1">
      <c r="A33" s="70" t="s">
        <v>55</v>
      </c>
      <c r="B33" s="71" t="s">
        <v>56</v>
      </c>
      <c r="C33" s="74"/>
    </row>
    <row r="34" spans="1:3" ht="9.75" customHeight="1">
      <c r="A34" s="70" t="s">
        <v>31</v>
      </c>
      <c r="B34" s="71" t="s">
        <v>42</v>
      </c>
      <c r="C34" s="74"/>
    </row>
    <row r="35" spans="1:3" ht="9.75" customHeight="1">
      <c r="A35" s="70" t="s">
        <v>32</v>
      </c>
      <c r="B35" s="71" t="s">
        <v>35</v>
      </c>
      <c r="C35" s="74"/>
    </row>
    <row r="36" spans="1:3" ht="9.75" customHeight="1">
      <c r="A36" s="70" t="s">
        <v>43</v>
      </c>
      <c r="B36" s="71" t="s">
        <v>57</v>
      </c>
      <c r="C36" s="75"/>
    </row>
    <row r="37" spans="1:3" ht="9.75" customHeight="1">
      <c r="A37" s="70" t="s">
        <v>58</v>
      </c>
      <c r="B37" s="71" t="s">
        <v>33</v>
      </c>
      <c r="C37" s="75"/>
    </row>
    <row r="38" spans="1:3" ht="9.75" customHeight="1">
      <c r="A38" s="69" t="s">
        <v>34</v>
      </c>
      <c r="B38" s="72" t="s">
        <v>37</v>
      </c>
      <c r="C38" s="74"/>
    </row>
    <row r="39" spans="1:3" ht="9.75" customHeight="1">
      <c r="A39" s="69" t="s">
        <v>36</v>
      </c>
      <c r="B39" s="72" t="s">
        <v>39</v>
      </c>
      <c r="C39" s="74"/>
    </row>
    <row r="40" spans="1:3" ht="9.75" customHeight="1">
      <c r="A40" s="69" t="s">
        <v>38</v>
      </c>
      <c r="B40" s="73" t="s">
        <v>44</v>
      </c>
      <c r="C40" s="74"/>
    </row>
    <row r="41" spans="1:3" ht="12.75">
      <c r="A41" s="66"/>
      <c r="B41" s="67"/>
      <c r="C41" s="68"/>
    </row>
  </sheetData>
  <sheetProtection/>
  <autoFilter ref="A11:G28"/>
  <mergeCells count="17">
    <mergeCell ref="A27:G27"/>
    <mergeCell ref="A3:G3"/>
    <mergeCell ref="A4:G4"/>
    <mergeCell ref="A5:G5"/>
    <mergeCell ref="F22:G22"/>
    <mergeCell ref="F23:G23"/>
    <mergeCell ref="D10:G10"/>
    <mergeCell ref="A32:B32"/>
    <mergeCell ref="A2:G2"/>
    <mergeCell ref="A28:G28"/>
    <mergeCell ref="B9:G9"/>
    <mergeCell ref="A25:G25"/>
    <mergeCell ref="A26:G26"/>
    <mergeCell ref="C6:D6"/>
    <mergeCell ref="E6:F6"/>
    <mergeCell ref="B8:G8"/>
    <mergeCell ref="A30:C30"/>
  </mergeCells>
  <conditionalFormatting sqref="F22">
    <cfRule type="expression" priority="1" dxfId="12" stopIfTrue="1">
      <formula>IF($J22="Empate",IF(H22=1,TRUE(),FALSE()),FALSE())</formula>
    </cfRule>
    <cfRule type="expression" priority="2" dxfId="13" stopIfTrue="1">
      <formula>IF(H22="&gt;",FALSE(),IF(H22&gt;0,TRUE(),FALSE()))</formula>
    </cfRule>
    <cfRule type="expression" priority="3" dxfId="5" stopIfTrue="1">
      <formula>IF(H22="&gt;",TRUE(),FALSE())</formula>
    </cfRule>
  </conditionalFormatting>
  <conditionalFormatting sqref="F23">
    <cfRule type="expression" priority="4" dxfId="9" stopIfTrue="1">
      <formula>IF($J22="OK",IF(H22=1,TRUE(),FALSE()),FALSE())</formula>
    </cfRule>
    <cfRule type="expression" priority="5" dxfId="14" stopIfTrue="1">
      <formula>IF($J22="Empate",IF(H22=1,TRUE(),FALSE()),FALSE())</formula>
    </cfRule>
    <cfRule type="expression" priority="6" dxfId="7" stopIfTrue="1">
      <formula>IF($J22="Empate",IF(H22=2,TRUE(),FALSE()),FALSE())</formula>
    </cfRule>
  </conditionalFormatting>
  <conditionalFormatting sqref="D13:D21">
    <cfRule type="expression" priority="12" dxfId="6" stopIfTrue="1">
      <formula>$A13</formula>
    </cfRule>
  </conditionalFormatting>
  <conditionalFormatting sqref="G13:G21">
    <cfRule type="expression" priority="25" dxfId="5" stopIfTrue="1">
      <formula>IF(ISTEXT(F13),FALSE(),IF(F13&gt;E13,TRUE(),FALSE()))</formula>
    </cfRule>
  </conditionalFormatting>
  <conditionalFormatting sqref="F13:F21">
    <cfRule type="cellIs" priority="11" dxfId="4" operator="equal" stopIfTrue="1">
      <formula>""</formula>
    </cfRule>
  </conditionalFormatting>
  <conditionalFormatting sqref="B10">
    <cfRule type="cellIs" priority="8" dxfId="0" operator="equal" stopIfTrue="1">
      <formula>$G$1</formula>
    </cfRule>
  </conditionalFormatting>
  <conditionalFormatting sqref="B8:G9">
    <cfRule type="cellIs" priority="9" dxfId="0" operator="equal" stopIfTrue="1">
      <formula>$J$1</formula>
    </cfRule>
  </conditionalFormatting>
  <conditionalFormatting sqref="B13:B21">
    <cfRule type="expression" priority="10" dxfId="1" stopIfTrue="1">
      <formula>IF(#REF!=1,IF(#REF!=0,1,0),0)</formula>
    </cfRule>
  </conditionalFormatting>
  <conditionalFormatting sqref="D10:G10">
    <cfRule type="cellIs" priority="24" dxfId="0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5" width="24.421875" style="0" customWidth="1"/>
    <col min="6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66</v>
      </c>
      <c r="E1" s="4"/>
      <c r="F1" s="4"/>
      <c r="G1" s="4"/>
    </row>
    <row r="2" spans="1:7" ht="12.75">
      <c r="A2" s="18" t="s">
        <v>10</v>
      </c>
      <c r="B2" t="s">
        <v>67</v>
      </c>
      <c r="E2" s="4"/>
      <c r="F2" s="4"/>
      <c r="G2" s="4"/>
    </row>
    <row r="3" spans="1:7" ht="12.75">
      <c r="A3" s="18" t="s">
        <v>11</v>
      </c>
      <c r="B3" s="5" t="s">
        <v>61</v>
      </c>
      <c r="C3" s="5"/>
      <c r="E3" s="4"/>
      <c r="F3" s="4"/>
      <c r="G3" s="4"/>
    </row>
    <row r="4" spans="1:7" ht="12.75">
      <c r="A4" s="18" t="s">
        <v>12</v>
      </c>
      <c r="B4" s="11" t="s">
        <v>71</v>
      </c>
      <c r="C4" s="5"/>
      <c r="E4" s="4"/>
      <c r="F4" s="4"/>
      <c r="G4" s="4"/>
    </row>
    <row r="5" spans="1:7" ht="12.75">
      <c r="A5" s="18" t="s">
        <v>13</v>
      </c>
      <c r="B5" s="11" t="s">
        <v>68</v>
      </c>
      <c r="C5" s="5"/>
      <c r="E5" s="4"/>
      <c r="F5" s="4"/>
      <c r="G5" s="4"/>
    </row>
    <row r="6" spans="1:7" ht="12.75">
      <c r="A6" s="18" t="s">
        <v>29</v>
      </c>
      <c r="B6" s="14" t="s">
        <v>69</v>
      </c>
      <c r="C6" s="5"/>
      <c r="E6" s="4"/>
      <c r="F6" s="4"/>
      <c r="G6" s="4"/>
    </row>
    <row r="7" spans="1:7" ht="12.75">
      <c r="A7" s="18" t="s">
        <v>14</v>
      </c>
      <c r="B7" s="5" t="s">
        <v>60</v>
      </c>
      <c r="C7" s="5"/>
      <c r="E7" s="4"/>
      <c r="F7" s="4"/>
      <c r="G7" s="4"/>
    </row>
    <row r="8" spans="1:7" ht="12.75">
      <c r="A8" s="27" t="s">
        <v>23</v>
      </c>
      <c r="B8" s="58">
        <v>950000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41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60"/>
      <c r="C16" s="60"/>
      <c r="D16" s="60"/>
      <c r="E16" s="60"/>
      <c r="F16" s="60"/>
      <c r="G16" s="26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4"/>
      <c r="F18" s="26"/>
      <c r="G18" s="26"/>
    </row>
    <row r="19" spans="5:7" ht="12.75">
      <c r="E19" s="4"/>
      <c r="F19" s="4"/>
      <c r="G19" s="4"/>
    </row>
    <row r="20" spans="5:7" ht="12.75">
      <c r="E20" s="4"/>
      <c r="F20" s="4"/>
      <c r="G20" s="4"/>
    </row>
    <row r="21" spans="1:7" ht="127.5">
      <c r="A21" s="22" t="s">
        <v>15</v>
      </c>
      <c r="B21" s="23" t="s">
        <v>52</v>
      </c>
      <c r="E21" s="4"/>
      <c r="F21" s="4"/>
      <c r="G21" s="4"/>
    </row>
    <row r="22" spans="1:7" ht="38.25">
      <c r="A22" s="22" t="s">
        <v>16</v>
      </c>
      <c r="B22" s="23" t="s">
        <v>53</v>
      </c>
      <c r="C22" s="23"/>
      <c r="E22" s="4"/>
      <c r="F22" s="4"/>
      <c r="G22" s="4"/>
    </row>
    <row r="23" spans="1:7" ht="51">
      <c r="A23" s="22" t="s">
        <v>17</v>
      </c>
      <c r="B23" s="23" t="s">
        <v>70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30</v>
      </c>
      <c r="B25" s="64" t="s">
        <v>54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2019-08-02T19:16:09Z</cp:lastPrinted>
  <dcterms:created xsi:type="dcterms:W3CDTF">2006-04-18T17:38:46Z</dcterms:created>
  <dcterms:modified xsi:type="dcterms:W3CDTF">2019-08-02T19:30:52Z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