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Preços'!$A$11:$G$42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<sst xmlns="http://schemas.openxmlformats.org/spreadsheetml/2006/main" count="197" uniqueCount="94">
  <si>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</si>
  <si>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</si>
  <si>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</si>
  <si>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</si>
  <si>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</si>
  <si>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</si>
  <si>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</si>
  <si>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</si>
  <si>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</si>
  <si>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</si>
  <si>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</si>
  <si>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</si>
  <si>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</si>
  <si>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</si>
  <si>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</si>
  <si>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</si>
  <si>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</si>
  <si>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</si>
  <si>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</si>
  <si>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</si>
  <si>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</si>
  <si>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</si>
  <si>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</si>
  <si>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</si>
  <si>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</si>
  <si>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</si>
  <si>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</si>
  <si>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</si>
  <si>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</si>
  <si>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</si>
  <si>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</si>
  <si>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</si>
  <si>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</si>
  <si>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</si>
  <si>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</si>
  <si>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</si>
  <si>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</si>
  <si>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</si>
  <si>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</si>
  <si>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</si>
  <si>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</si>
  <si>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</si>
  <si>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</si>
  <si>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</si>
  <si>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</si>
  <si>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</si>
  <si>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</si>
  <si>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</si>
  <si>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</si>
  <si>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MENOR PREÇO POR LOTE - SISTEMA DE REGISTRO DE PREÇOS</t>
  </si>
  <si>
    <t>Prazo da Ata: A contar de sua assinatura por um período de 12 meses.</t>
  </si>
  <si>
    <t>EVENTUAL CONTRATAÇÃO DE EMPRESAS PARA MANUTENÇÃO DE VEÍCULOS (SERVIÇOS E PEÇAS)</t>
  </si>
  <si>
    <t>Homologação: __/__/2019</t>
  </si>
  <si>
    <t>Previsão Publicação: __/__/2019</t>
  </si>
  <si>
    <t>Os bens deverão ser entregues na sede do órgão, no endereço: se material permanente: Setor de Patrimônio, se material de consumo: Setor de Almoxarifado Central, Rua Dr. Carolino Ribeiro de Moura, S/N, Centro, Sumidouro RJ. No horário das 08h00min às 12:00 horas e de 13:00  às 16:00 horas, ou em horário a combinar de acordo com aviso prévio do contratante. Sendo o frete, carga e descarga por conta do fornecedor até o local indicado.</t>
  </si>
  <si>
    <t>Sec. Obras</t>
  </si>
  <si>
    <t>Sec. Agricultura</t>
  </si>
  <si>
    <t>ITEM</t>
  </si>
  <si>
    <t>SERVIÇO DE MANUTENÇÃO PREVENTIVA E CORRETIVA ESPECIALIZADA EM VEÍCULOS - GABINETE DO PREFEITO</t>
  </si>
  <si>
    <t>PEÇAS E ACESSÓRIOS ORIGINAIS OU GENUÍNOS (MAIOR PERCENTUAL DE DESCONTO SOBRE A TABELA DO SISTEMA DE ORÇAMENTAÇÃO ELETRÔNICA AUDATEX) - GABINETE DO PREFEITO</t>
  </si>
  <si>
    <t>Lote 01 - GABINETE</t>
  </si>
  <si>
    <t>QUANT HORAS DOS SERVIÇOS / RESERVA DAS PEÇAS (R$)</t>
  </si>
  <si>
    <t>Desconto Proposto (%)</t>
  </si>
  <si>
    <t>Subtotal&gt;&gt;</t>
  </si>
  <si>
    <t>Lote 02 - Saúde</t>
  </si>
  <si>
    <t>SERVIÇO DE MANUTENÇÃO PREVENTIVA E CORRETIVA ESPECIALIZADA EM VEÍCULOS - SECRETARIA DE SAÚDE</t>
  </si>
  <si>
    <t>PEÇAS E ACESSÓRIOS ORIGINAIS OU GENUÍNOS (MAIOR PERCENTUAL DE DESCONTO SOBRE A TABELA DO SISTEMA DE ORÇAMENTAÇÃO ELETRÔNICA AUDATEX) - SECRETARIA DE SAÚDE</t>
  </si>
  <si>
    <t>Lote 03 - SMDS</t>
  </si>
  <si>
    <t>SERVIÇO DE MANUTENÇÃO PREVENTIVA E CORRETIVA ESPECIALIZADA EM VEÍCULOS - SECRETARIA DE DESENVOLVIMENTO SOCIAL</t>
  </si>
  <si>
    <t>PEÇAS E ACESSÓRIOS ORIGINAIS OU GENUÍNOS (MAIOR PERCENTUAL DE DESCONTO SOBRE A TABELA DO SISTEMA DE ORÇAMENTAÇÃO ELETRÔNICA AUDATEX) - SECRETARIA DE DESENVOLVIMENTO SOCIAL</t>
  </si>
  <si>
    <t>Lote 04 - SMEC</t>
  </si>
  <si>
    <t>SERVIÇO DE MANUTENÇÃO PREVENTIVA E CORRETIVA ESPECIALIZADA EM VEÍCULOS - SECRETARIA DE EDUCAÇÃO</t>
  </si>
  <si>
    <t>PEÇAS E ACESSÓRIOS ORIGINAIS OU GENUÍNOS (MAIOR PERCENTUAL DE DESCONTO SOBRE A TABELA DO SISTEMA DE ORÇAMENTAÇÃO ELETRÔNICA AUDATEX) - SECRETARIA DE EDUCAÇÃO</t>
  </si>
  <si>
    <t>Lote 05 - SMAMA</t>
  </si>
  <si>
    <t>SERVIÇO DE MANUTENÇÃO PREVENTIVA E CORRETIVA ESPECIALIZADA EM VEÍCULOS - SECRETARIA DE AGRICULTURA</t>
  </si>
  <si>
    <t>PEÇAS E ACESSÓRIOS ORIGINAIS OU GENUÍNOS (MAIOR PERCENTUAL DE DESCONTO SOBRE A TABELA DO SISTEMA DE ORÇAMENTAÇÃO ELETRÔNICA AUDATEX) - SECRETARIA DE AGRICULTURA</t>
  </si>
  <si>
    <t>Lote 06 - SMOTSP</t>
  </si>
  <si>
    <t>SERVIÇO DE MANUTENÇÃO PREVENTIVA E CORRETIVA ESPECIALIZADA EM VEÍCULOS - SECRETARIA DE OBRAS</t>
  </si>
  <si>
    <t>PEÇAS E ACESSÓRIOS ORIGINAIS OU GENUÍNOS (MAIOR PERCENTUAL DE DESCONTO SOBRE A TABELA DO SISTEMA DE ORÇAMENTAÇÃO ELETRÔNICA AUDATEX) - SECRETARIA DE OBRAS</t>
  </si>
  <si>
    <t>PREGÃO PRESENCIAL Nº 131/2019</t>
  </si>
  <si>
    <t>PROCESSO ADMINISTRATIVO N° 3067/2019 de 03/09/2019</t>
  </si>
  <si>
    <t>O pagamento do objeto de que trata o PREGÃO PRESENCIAL 131/2019, e consequente contrato serão efetuados pelas Tesourarias da Prefeitura Municipal de Sumidouro, Secretaria Municipal de Saúde e Secretaria Municipal de Desenvolvimento Social.</t>
  </si>
  <si>
    <t>O objeto do presente termo de referência será recebido em remessa única pela Secretaria com prazo não superior a 05 (cinco) dias úteis após recebimento da nota de empenho.</t>
  </si>
  <si>
    <r>
      <t xml:space="preserve">ITEM 01 DO LOTE 01 - </t>
    </r>
    <r>
      <rPr>
        <sz val="9"/>
        <rFont val="Arial"/>
        <family val="2"/>
      </rPr>
      <t>SERVIÇO DE MANUTENÇÃO PREVENTIVA E CORRETIVA ESPECIALIZADA EM VEÍCULOS (600 HORAS - GAB)</t>
    </r>
  </si>
  <si>
    <r>
      <t xml:space="preserve">ITEM 01 DO LOTE 02 - </t>
    </r>
    <r>
      <rPr>
        <sz val="9"/>
        <rFont val="Arial"/>
        <family val="2"/>
      </rPr>
      <t>SERVIÇO DE MANUTENÇÃO PREVENTIVA E CORRETIVA ESPECIALIZADA EM VEÍCULOS (1.936 HORAS - SEC. DE SAÚDE)</t>
    </r>
  </si>
  <si>
    <r>
      <t xml:space="preserve">ITEM 01 DO LOTE 03 - </t>
    </r>
    <r>
      <rPr>
        <sz val="9"/>
        <rFont val="Arial"/>
        <family val="2"/>
      </rPr>
      <t>SERVIÇO DE MANUTENÇÃO PREVENTIVA E CORRETIVA ESPECIALIZADA EM VEÍCULOS (300 HORAS - SEC. DE DESENVOLVIMENTO SOCIAL)</t>
    </r>
  </si>
  <si>
    <r>
      <t xml:space="preserve">ITEM 01 DO LOTE 04 - </t>
    </r>
    <r>
      <rPr>
        <sz val="9"/>
        <rFont val="Arial"/>
        <family val="2"/>
      </rPr>
      <t>SERVIÇO DE MANUTENÇÃO PREVENTIVA E CORRETIVA ESPECIALIZADA EM VEÍCULOS (1.936 HORAS - SEC. DE EDUCAÇÃO)</t>
    </r>
  </si>
  <si>
    <r>
      <t xml:space="preserve">ITEM 01 DO LOTE 05 - </t>
    </r>
    <r>
      <rPr>
        <sz val="9"/>
        <rFont val="Arial"/>
        <family val="2"/>
      </rPr>
      <t>SERVIÇO DE MANUTENÇÃO PREVENTIVA E CORRETIVA ESPECIALIZADA EM VEÍCULOS (1.000HORAS - SEC. DE AGRICULTURA)</t>
    </r>
  </si>
  <si>
    <r>
      <t xml:space="preserve">ITEM 01 DO LOTE 06 - </t>
    </r>
    <r>
      <rPr>
        <sz val="9"/>
        <rFont val="Arial"/>
        <family val="2"/>
      </rPr>
      <t>SERVIÇO DE MANUTENÇÃO PREVENTIVA E CORRETIVA ESPECIALIZADA EM VEÍCULOS (1.500 HORAS - SEC. DE OBRAS)</t>
    </r>
  </si>
  <si>
    <t>Sec. Educação</t>
  </si>
  <si>
    <t>Abertura das Propostas: 03/10/2019, às 10:00hs</t>
  </si>
  <si>
    <t>Gabinete do Prefeito</t>
  </si>
  <si>
    <t>Sec. Saúde</t>
  </si>
  <si>
    <t>Sec. Des. Social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</si>
</sst>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0.###%"/>
    <numFmt numFmtId="220" formatCode="#,##0.000"/>
    <numFmt numFmtId="221" formatCode="&quot;R$&quot;\ #,##0.000"/>
    <numFmt numFmtId="222" formatCode="&quot;R$&quot;#,##0.00"/>
    <numFmt numFmtId="223" formatCode="&quot;R$&quot;\ #,##0.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1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8" fillId="0" borderId="11" xfId="0" applyNumberFormat="1" applyFont="1" applyBorder="1" applyAlignment="1">
      <alignment horizontal="center" vertical="center"/>
    </xf>
    <xf numFmtId="190" fontId="7" fillId="36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horizontal="center" vertical="center" wrapText="1"/>
    </xf>
    <xf numFmtId="188" fontId="7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7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8" fillId="36" borderId="11" xfId="62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37" borderId="10" xfId="0" applyFont="1" applyFill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vertical="center"/>
    </xf>
    <xf numFmtId="177" fontId="18" fillId="37" borderId="10" xfId="62" applyFont="1" applyFill="1" applyBorder="1" applyAlignment="1">
      <alignment wrapText="1"/>
    </xf>
    <xf numFmtId="177" fontId="18" fillId="37" borderId="13" xfId="62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183" fontId="7" fillId="0" borderId="11" xfId="47" applyFont="1" applyFill="1" applyBorder="1" applyAlignment="1" applyProtection="1">
      <alignment horizontal="center" vertical="center" wrapText="1"/>
      <protection hidden="1"/>
    </xf>
    <xf numFmtId="10" fontId="8" fillId="36" borderId="11" xfId="0" applyNumberFormat="1" applyFont="1" applyFill="1" applyBorder="1" applyAlignment="1">
      <alignment horizontal="center" vertical="center"/>
    </xf>
    <xf numFmtId="223" fontId="8" fillId="36" borderId="11" xfId="6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/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6</xdr:col>
      <xdr:colOff>647700</xdr:colOff>
      <xdr:row>4</xdr:row>
      <xdr:rowOff>133350</xdr:rowOff>
    </xdr:to>
    <xdr:grpSp>
      <xdr:nvGrpSpPr>
        <xdr:cNvPr id="3" name="Group 60"/>
        <xdr:cNvGrpSpPr>
          <a:grpSpLocks/>
        </xdr:cNvGrpSpPr>
      </xdr:nvGrpSpPr>
      <xdr:grpSpPr>
        <a:xfrm>
          <a:off x="5800725" y="504825"/>
          <a:ext cx="1790700" cy="36957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3067/19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06"/>
  <sheetViews>
    <sheetView tabSelected="1" zoomScale="115" zoomScaleNormal="115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.28125" style="1" customWidth="1"/>
    <col min="2" max="2" width="52.28125" style="2" customWidth="1"/>
    <col min="3" max="3" width="14.421875" style="1" customWidth="1"/>
    <col min="4" max="4" width="11.8515625" style="28" customWidth="1"/>
    <col min="5" max="6" width="10.140625" style="15" customWidth="1"/>
    <col min="7" max="7" width="13.28125" style="13" customWidth="1"/>
    <col min="8" max="8" width="11.8515625" style="49" hidden="1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97" t="s">
        <v>17</v>
      </c>
      <c r="B2" s="97"/>
      <c r="C2" s="97"/>
      <c r="D2" s="97"/>
      <c r="E2" s="97"/>
      <c r="F2" s="97"/>
      <c r="G2" s="97"/>
    </row>
    <row r="3" spans="1:7" ht="12.75">
      <c r="A3" s="97" t="str">
        <f>UPPER(Dados!B1&amp;"  -  "&amp;Dados!B4)</f>
        <v>PREGÃO PRESENCIAL Nº 131/2019  -  ABERTURA DAS PROPOSTAS: 03/10/2019, ÀS 10:00HS</v>
      </c>
      <c r="B3" s="97"/>
      <c r="C3" s="97"/>
      <c r="D3" s="97"/>
      <c r="E3" s="97"/>
      <c r="F3" s="97"/>
      <c r="G3" s="97"/>
    </row>
    <row r="4" spans="1:7" ht="236.25">
      <c r="A4" s="99" t="str">
        <f>Dados!B3</f>
        <v>EVENTUAL CONTRATAÇÃO DE EMPRESAS PARA MANUTENÇÃO DE VEÍCULOS (SERVIÇOS E PEÇAS)</v>
      </c>
      <c r="B4" s="99"/>
      <c r="C4" s="99"/>
      <c r="D4" s="99"/>
      <c r="E4" s="99"/>
      <c r="F4" s="99"/>
      <c r="G4" s="99"/>
    </row>
    <row r="5" spans="1:7" ht="12.75">
      <c r="A5" s="97" t="str">
        <f>Dados!B2</f>
        <v>PROCESSO ADMINISTRATIVO N° 3067/2019 de 03/09/2019</v>
      </c>
      <c r="B5" s="97"/>
      <c r="C5" s="97"/>
      <c r="D5" s="97"/>
      <c r="E5" s="97"/>
      <c r="F5" s="97"/>
      <c r="G5" s="97"/>
    </row>
    <row r="6" spans="1:7" ht="12.75">
      <c r="A6" s="62" t="str">
        <f>Dados!B7</f>
        <v>MENOR PREÇO POR LOTE - SISTEMA DE REGISTRO DE PREÇOS</v>
      </c>
      <c r="B6" s="62"/>
      <c r="C6" s="93" t="s">
        <v>26</v>
      </c>
      <c r="D6" s="93"/>
      <c r="E6" s="94">
        <f>Dados!B8</f>
        <v>2021976.67</v>
      </c>
      <c r="F6" s="94"/>
      <c r="G6" s="62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98"/>
      <c r="C8" s="98"/>
      <c r="D8" s="98"/>
      <c r="E8" s="98"/>
      <c r="F8" s="98"/>
      <c r="G8" s="98"/>
      <c r="H8" s="50"/>
      <c r="L8" s="43"/>
    </row>
    <row r="9" spans="1:13" s="8" customFormat="1" ht="12" customHeight="1">
      <c r="A9" s="17" t="s">
        <v>1</v>
      </c>
      <c r="B9" s="92"/>
      <c r="C9" s="92"/>
      <c r="D9" s="92"/>
      <c r="E9" s="92"/>
      <c r="F9" s="92"/>
      <c r="G9" s="92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6</v>
      </c>
      <c r="D10" s="104"/>
      <c r="E10" s="104"/>
      <c r="F10" s="104"/>
      <c r="G10" s="104"/>
      <c r="H10" s="50"/>
      <c r="L10" s="43"/>
    </row>
    <row r="11" spans="1:7" ht="4.5" customHeight="1">
      <c r="A11" s="3"/>
      <c r="B11" s="32"/>
      <c r="C11" s="32"/>
      <c r="D11" s="33"/>
      <c r="E11" s="60"/>
      <c r="F11" s="34"/>
      <c r="G11" s="35"/>
    </row>
    <row r="12" spans="1:12" s="8" customFormat="1" ht="54">
      <c r="A12" s="37" t="s">
        <v>57</v>
      </c>
      <c r="B12" s="37" t="s">
        <v>3</v>
      </c>
      <c r="C12" s="37" t="s">
        <v>4</v>
      </c>
      <c r="D12" s="87" t="s">
        <v>61</v>
      </c>
      <c r="E12" s="55" t="s">
        <v>23</v>
      </c>
      <c r="F12" s="55" t="s">
        <v>62</v>
      </c>
      <c r="G12" s="37" t="s">
        <v>5</v>
      </c>
      <c r="H12" s="50"/>
      <c r="L12" s="43"/>
    </row>
    <row r="13" spans="1:12" s="8" customFormat="1" ht="11.25">
      <c r="A13" s="67"/>
      <c r="B13" s="86" t="s">
        <v>60</v>
      </c>
      <c r="C13" s="69"/>
      <c r="D13" s="70"/>
      <c r="E13" s="71"/>
      <c r="F13" s="72"/>
      <c r="G13" s="72"/>
      <c r="H13" s="50"/>
      <c r="K13" s="7"/>
      <c r="L13" s="43"/>
    </row>
    <row r="14" spans="1:12" s="8" customFormat="1" ht="22.5">
      <c r="A14" s="38">
        <v>1</v>
      </c>
      <c r="B14" s="36" t="s">
        <v>58</v>
      </c>
      <c r="C14" s="39" t="s">
        <v>29</v>
      </c>
      <c r="D14" s="58">
        <v>600</v>
      </c>
      <c r="E14" s="61">
        <v>83.33</v>
      </c>
      <c r="F14" s="66"/>
      <c r="G14" s="40">
        <f>IF(F14="","",IF(ISTEXT(F14),"NC",E14-H14))</f>
      </c>
      <c r="H14" s="40">
        <f>F14*E14</f>
        <v>0</v>
      </c>
      <c r="K14" s="7"/>
      <c r="L14" s="43"/>
    </row>
    <row r="15" spans="1:12" s="8" customFormat="1" ht="33.75">
      <c r="A15" s="38">
        <v>2</v>
      </c>
      <c r="B15" s="36" t="s">
        <v>59</v>
      </c>
      <c r="C15" s="39" t="s">
        <v>30</v>
      </c>
      <c r="D15" s="88">
        <v>70000</v>
      </c>
      <c r="E15" s="65">
        <v>0.1033</v>
      </c>
      <c r="F15" s="66"/>
      <c r="G15" s="40">
        <f>IF(F15="","",IF(ISTEXT(F15),"NC",D15))</f>
      </c>
      <c r="H15" s="40"/>
      <c r="K15" s="7"/>
      <c r="L15" s="43"/>
    </row>
    <row r="16" spans="1:12" s="8" customFormat="1" ht="11.25">
      <c r="A16" s="67"/>
      <c r="B16" s="68"/>
      <c r="C16" s="69"/>
      <c r="D16" s="70"/>
      <c r="E16" s="55" t="s">
        <v>63</v>
      </c>
      <c r="F16" s="89">
        <f>SUM(F14:F15)</f>
        <v>0</v>
      </c>
      <c r="G16" s="90">
        <f>IF(F14="",0,IF(ISTEXT(F14),0,SUM((G14*D14)+G15)))</f>
        <v>0</v>
      </c>
      <c r="H16" s="50"/>
      <c r="K16" s="7"/>
      <c r="L16" s="43"/>
    </row>
    <row r="17" spans="1:12" s="8" customFormat="1" ht="11.25">
      <c r="A17" s="67"/>
      <c r="B17" s="86" t="s">
        <v>64</v>
      </c>
      <c r="C17" s="69"/>
      <c r="D17" s="70"/>
      <c r="E17" s="71"/>
      <c r="F17" s="72"/>
      <c r="G17" s="72"/>
      <c r="H17" s="50"/>
      <c r="K17" s="7"/>
      <c r="L17" s="43"/>
    </row>
    <row r="18" spans="1:12" s="8" customFormat="1" ht="22.5">
      <c r="A18" s="38">
        <v>1</v>
      </c>
      <c r="B18" s="36" t="s">
        <v>65</v>
      </c>
      <c r="C18" s="39" t="s">
        <v>29</v>
      </c>
      <c r="D18" s="58">
        <v>1936</v>
      </c>
      <c r="E18" s="61">
        <v>95</v>
      </c>
      <c r="F18" s="66"/>
      <c r="G18" s="40">
        <f>IF(F18="","",IF(ISTEXT(F18),"NC",E18-H18))</f>
      </c>
      <c r="H18" s="40">
        <f>F18*E18</f>
        <v>0</v>
      </c>
      <c r="K18" s="7"/>
      <c r="L18" s="43"/>
    </row>
    <row r="19" spans="1:12" s="8" customFormat="1" ht="33.75">
      <c r="A19" s="38">
        <v>2</v>
      </c>
      <c r="B19" s="36" t="s">
        <v>66</v>
      </c>
      <c r="C19" s="39" t="s">
        <v>30</v>
      </c>
      <c r="D19" s="88">
        <v>300000</v>
      </c>
      <c r="E19" s="65">
        <v>0.0833</v>
      </c>
      <c r="F19" s="66"/>
      <c r="G19" s="40">
        <f>IF(F19="","",IF(ISTEXT(F19),"NC",D19))</f>
      </c>
      <c r="H19" s="40"/>
      <c r="K19" s="7"/>
      <c r="L19" s="43"/>
    </row>
    <row r="20" spans="1:12" s="8" customFormat="1" ht="11.25">
      <c r="A20" s="67"/>
      <c r="B20" s="68"/>
      <c r="C20" s="69"/>
      <c r="D20" s="70"/>
      <c r="E20" s="55" t="s">
        <v>63</v>
      </c>
      <c r="F20" s="89">
        <f>SUM(F18:F19)</f>
        <v>0</v>
      </c>
      <c r="G20" s="90">
        <f>IF(F18="",0,IF(ISTEXT(F18),0,SUM((G18*D18)+G19)))</f>
        <v>0</v>
      </c>
      <c r="H20" s="50"/>
      <c r="K20" s="7"/>
      <c r="L20" s="43"/>
    </row>
    <row r="21" spans="1:12" s="8" customFormat="1" ht="11.25">
      <c r="A21" s="67"/>
      <c r="B21" s="86" t="s">
        <v>67</v>
      </c>
      <c r="C21" s="69"/>
      <c r="D21" s="70"/>
      <c r="E21" s="71"/>
      <c r="F21" s="72"/>
      <c r="G21" s="72"/>
      <c r="H21" s="50"/>
      <c r="K21" s="7"/>
      <c r="L21" s="43"/>
    </row>
    <row r="22" spans="1:12" s="8" customFormat="1" ht="33.75">
      <c r="A22" s="38">
        <v>1</v>
      </c>
      <c r="B22" s="36" t="s">
        <v>68</v>
      </c>
      <c r="C22" s="39" t="s">
        <v>29</v>
      </c>
      <c r="D22" s="58">
        <v>300</v>
      </c>
      <c r="E22" s="61">
        <v>83.33</v>
      </c>
      <c r="F22" s="66"/>
      <c r="G22" s="40">
        <f>IF(F22="","",IF(ISTEXT(F22),"NC",E22-H22))</f>
      </c>
      <c r="H22" s="40">
        <f>F22*E22</f>
        <v>0</v>
      </c>
      <c r="K22" s="7"/>
      <c r="L22" s="43"/>
    </row>
    <row r="23" spans="1:12" s="8" customFormat="1" ht="45">
      <c r="A23" s="38">
        <v>2</v>
      </c>
      <c r="B23" s="36" t="s">
        <v>69</v>
      </c>
      <c r="C23" s="39" t="s">
        <v>30</v>
      </c>
      <c r="D23" s="88">
        <v>50000</v>
      </c>
      <c r="E23" s="65">
        <v>0.11</v>
      </c>
      <c r="F23" s="66"/>
      <c r="G23" s="40">
        <f>IF(F23="","",IF(ISTEXT(F23),"NC",D23))</f>
      </c>
      <c r="H23" s="40"/>
      <c r="K23" s="7"/>
      <c r="L23" s="43"/>
    </row>
    <row r="24" spans="1:12" s="8" customFormat="1" ht="11.25">
      <c r="A24" s="67"/>
      <c r="B24" s="68"/>
      <c r="C24" s="69"/>
      <c r="D24" s="70"/>
      <c r="E24" s="55" t="s">
        <v>63</v>
      </c>
      <c r="F24" s="89">
        <f>SUM(F22:F23)</f>
        <v>0</v>
      </c>
      <c r="G24" s="90">
        <f>IF(F22="",0,IF(ISTEXT(F22),0,SUM((G22*D22)+G23)))</f>
        <v>0</v>
      </c>
      <c r="H24" s="50"/>
      <c r="K24" s="7"/>
      <c r="L24" s="43"/>
    </row>
    <row r="25" spans="1:12" s="8" customFormat="1" ht="11.25">
      <c r="A25" s="67"/>
      <c r="B25" s="86" t="s">
        <v>70</v>
      </c>
      <c r="C25" s="69"/>
      <c r="D25" s="70"/>
      <c r="E25" s="71"/>
      <c r="F25" s="72"/>
      <c r="G25" s="72"/>
      <c r="H25" s="50"/>
      <c r="K25" s="7"/>
      <c r="L25" s="43"/>
    </row>
    <row r="26" spans="1:12" s="8" customFormat="1" ht="22.5">
      <c r="A26" s="38">
        <v>1</v>
      </c>
      <c r="B26" s="36" t="s">
        <v>71</v>
      </c>
      <c r="C26" s="39" t="s">
        <v>29</v>
      </c>
      <c r="D26" s="58">
        <v>1936</v>
      </c>
      <c r="E26" s="61">
        <v>121.67</v>
      </c>
      <c r="F26" s="66"/>
      <c r="G26" s="40">
        <f>IF(F26="","",IF(ISTEXT(F26),"NC",E26-H26))</f>
      </c>
      <c r="H26" s="40">
        <f>F26*E26</f>
        <v>0</v>
      </c>
      <c r="K26" s="7"/>
      <c r="L26" s="43"/>
    </row>
    <row r="27" spans="1:12" s="8" customFormat="1" ht="33.75">
      <c r="A27" s="38">
        <v>2</v>
      </c>
      <c r="B27" s="36" t="s">
        <v>72</v>
      </c>
      <c r="C27" s="39" t="s">
        <v>30</v>
      </c>
      <c r="D27" s="88">
        <v>300000</v>
      </c>
      <c r="E27" s="65">
        <v>0.07</v>
      </c>
      <c r="F27" s="66"/>
      <c r="G27" s="40">
        <f>IF(F27="","",IF(ISTEXT(F27),"NC",D27))</f>
      </c>
      <c r="H27" s="40"/>
      <c r="K27" s="7"/>
      <c r="L27" s="43"/>
    </row>
    <row r="28" spans="1:12" s="8" customFormat="1" ht="11.25">
      <c r="A28" s="67"/>
      <c r="B28" s="68"/>
      <c r="C28" s="69"/>
      <c r="D28" s="70"/>
      <c r="E28" s="55" t="s">
        <v>63</v>
      </c>
      <c r="F28" s="89">
        <f>SUM(F26:F27)</f>
        <v>0</v>
      </c>
      <c r="G28" s="90">
        <f>IF(F26="",0,IF(ISTEXT(F26),0,SUM((G26*D26)+G27)))</f>
        <v>0</v>
      </c>
      <c r="H28" s="50"/>
      <c r="K28" s="7"/>
      <c r="L28" s="43"/>
    </row>
    <row r="29" spans="1:12" s="8" customFormat="1" ht="11.25">
      <c r="A29" s="67"/>
      <c r="B29" s="86" t="s">
        <v>73</v>
      </c>
      <c r="C29" s="69"/>
      <c r="D29" s="70"/>
      <c r="E29" s="71"/>
      <c r="F29" s="72"/>
      <c r="G29" s="72"/>
      <c r="H29" s="50"/>
      <c r="K29" s="7"/>
      <c r="L29" s="43"/>
    </row>
    <row r="30" spans="1:12" s="8" customFormat="1" ht="22.5">
      <c r="A30" s="38">
        <v>1</v>
      </c>
      <c r="B30" s="36" t="s">
        <v>74</v>
      </c>
      <c r="C30" s="39" t="s">
        <v>29</v>
      </c>
      <c r="D30" s="58">
        <v>1000</v>
      </c>
      <c r="E30" s="61">
        <v>130</v>
      </c>
      <c r="F30" s="66"/>
      <c r="G30" s="40">
        <f>IF(F30="","",IF(ISTEXT(F30),"NC",E30-H30))</f>
      </c>
      <c r="H30" s="40">
        <f>F30*E30</f>
        <v>0</v>
      </c>
      <c r="K30" s="7"/>
      <c r="L30" s="43"/>
    </row>
    <row r="31" spans="1:12" s="8" customFormat="1" ht="33.75">
      <c r="A31" s="38">
        <v>2</v>
      </c>
      <c r="B31" s="36" t="s">
        <v>75</v>
      </c>
      <c r="C31" s="39" t="s">
        <v>30</v>
      </c>
      <c r="D31" s="88">
        <v>150000</v>
      </c>
      <c r="E31" s="65">
        <v>0.0567</v>
      </c>
      <c r="F31" s="66"/>
      <c r="G31" s="40">
        <f>IF(F31="","",IF(ISTEXT(F31),"NC",D31))</f>
      </c>
      <c r="H31" s="40"/>
      <c r="K31" s="7"/>
      <c r="L31" s="43"/>
    </row>
    <row r="32" spans="1:12" s="8" customFormat="1" ht="11.25">
      <c r="A32" s="67"/>
      <c r="B32" s="68"/>
      <c r="C32" s="69"/>
      <c r="D32" s="70"/>
      <c r="E32" s="55" t="s">
        <v>63</v>
      </c>
      <c r="F32" s="89">
        <f>SUM(F30:F31)</f>
        <v>0</v>
      </c>
      <c r="G32" s="90">
        <f>IF(F30="",0,IF(ISTEXT(F30),0,SUM((G30*D30)+G31)))</f>
        <v>0</v>
      </c>
      <c r="H32" s="50"/>
      <c r="K32" s="7"/>
      <c r="L32" s="43"/>
    </row>
    <row r="33" spans="1:12" s="8" customFormat="1" ht="11.25">
      <c r="A33" s="67"/>
      <c r="B33" s="86" t="s">
        <v>76</v>
      </c>
      <c r="C33" s="69"/>
      <c r="D33" s="70"/>
      <c r="E33" s="71"/>
      <c r="F33" s="72"/>
      <c r="G33" s="72"/>
      <c r="H33" s="50"/>
      <c r="K33" s="7"/>
      <c r="L33" s="43"/>
    </row>
    <row r="34" spans="1:12" s="8" customFormat="1" ht="22.5">
      <c r="A34" s="38">
        <v>1</v>
      </c>
      <c r="B34" s="36" t="s">
        <v>77</v>
      </c>
      <c r="C34" s="39" t="s">
        <v>29</v>
      </c>
      <c r="D34" s="58">
        <v>1500</v>
      </c>
      <c r="E34" s="61">
        <v>151.67</v>
      </c>
      <c r="F34" s="66"/>
      <c r="G34" s="40">
        <f>IF(F34="","",IF(ISTEXT(F34),"NC",E34-H34))</f>
      </c>
      <c r="H34" s="40">
        <f>F34*E34</f>
        <v>0</v>
      </c>
      <c r="K34" s="7"/>
      <c r="L34" s="43"/>
    </row>
    <row r="35" spans="1:12" s="8" customFormat="1" ht="33.75">
      <c r="A35" s="38">
        <v>2</v>
      </c>
      <c r="B35" s="36" t="s">
        <v>78</v>
      </c>
      <c r="C35" s="39" t="s">
        <v>30</v>
      </c>
      <c r="D35" s="88">
        <v>300000</v>
      </c>
      <c r="E35" s="65">
        <v>0.0533</v>
      </c>
      <c r="F35" s="66"/>
      <c r="G35" s="40">
        <f>IF(F35="","",IF(ISTEXT(F35),"NC",D35))</f>
      </c>
      <c r="H35" s="40"/>
      <c r="K35" s="7"/>
      <c r="L35" s="43"/>
    </row>
    <row r="36" spans="1:12" s="8" customFormat="1" ht="11.25">
      <c r="A36" s="67"/>
      <c r="B36" s="68"/>
      <c r="C36" s="69"/>
      <c r="D36" s="70"/>
      <c r="E36" s="55" t="s">
        <v>63</v>
      </c>
      <c r="F36" s="89">
        <f>SUM(F34:F35)</f>
        <v>0</v>
      </c>
      <c r="G36" s="90">
        <f>IF(F34="",0,IF(ISTEXT(F34),0,SUM((G34*D34)+G35)))</f>
        <v>0</v>
      </c>
      <c r="H36" s="50"/>
      <c r="K36" s="7"/>
      <c r="L36" s="43"/>
    </row>
    <row r="37" spans="1:12" s="31" customFormat="1" ht="9">
      <c r="A37" s="42"/>
      <c r="E37" s="56"/>
      <c r="F37" s="100" t="s">
        <v>24</v>
      </c>
      <c r="G37" s="101"/>
      <c r="H37" s="51"/>
      <c r="L37" s="45"/>
    </row>
    <row r="38" spans="6:8" ht="12.75">
      <c r="F38" s="102">
        <f>IF(SUM(G14:G35)=0,"",SUM(G16+G20+G24+G28+G32+G36))</f>
      </c>
      <c r="G38" s="103"/>
      <c r="H38" s="52"/>
    </row>
    <row r="39" spans="1:12" s="46" customFormat="1" ht="24.75" customHeight="1">
      <c r="A39" s="91" t="str">
        <f>" - "&amp;Dados!B21</f>
        <v> - O objeto do presente termo de referência será recebido em remessa única pela Secretaria com prazo não superior a 05 (cinco) dias úteis após recebimento da nota de empenho.</v>
      </c>
      <c r="B39" s="91"/>
      <c r="C39" s="91"/>
      <c r="D39" s="91"/>
      <c r="E39" s="91"/>
      <c r="F39" s="91"/>
      <c r="G39" s="91"/>
      <c r="H39" s="53"/>
      <c r="L39" s="47"/>
    </row>
    <row r="40" spans="1:12" s="46" customFormat="1" ht="9">
      <c r="A40" s="91" t="str">
        <f>" - "&amp;Dados!B22</f>
        <v> - Os bens deverão ser entregues na sede do órgão, no endereço: se material permanente: Setor de Patrimônio, se material de consumo: Setor de Almoxarifado Central, Rua Dr. Carolino Ribeiro de Moura, S/N, Centro, Sumidouro RJ. No horário das 08h00min às 12:00 horas e de 13:00  às 16:00 horas, ou em horário a combinar de acordo com aviso prévio do contratante. Sendo o frete, carga e descarga por conta do fornecedor até o local indicado.</v>
      </c>
      <c r="B40" s="91"/>
      <c r="C40" s="91"/>
      <c r="D40" s="91"/>
      <c r="E40" s="91"/>
      <c r="F40" s="91"/>
      <c r="G40" s="91"/>
      <c r="H40" s="53"/>
      <c r="L40" s="47"/>
    </row>
    <row r="41" spans="1:12" s="46" customFormat="1" ht="21.75" customHeight="1">
      <c r="A41" s="91" t="str">
        <f>" - "&amp;Dados!B23</f>
        <v> - O pagamento do objeto de que trata o PREGÃO PRESENCIAL 131/2019, e consequente contrato serão efetuados pelas Tesourarias da Prefeitura Municipal de Sumidouro, Secretaria Municipal de Saúde e Secretaria Municipal de Desenvolvimento Social.</v>
      </c>
      <c r="B41" s="91"/>
      <c r="C41" s="91"/>
      <c r="D41" s="91"/>
      <c r="E41" s="91"/>
      <c r="F41" s="91"/>
      <c r="G41" s="91"/>
      <c r="H41" s="53"/>
      <c r="L41" s="47"/>
    </row>
    <row r="42" spans="1:12" s="31" customFormat="1" ht="9">
      <c r="A42" s="91" t="str">
        <f>" - "&amp;Dados!B24</f>
        <v> - Proposta válida por 60 (sessenta) dias</v>
      </c>
      <c r="B42" s="91"/>
      <c r="C42" s="91"/>
      <c r="D42" s="91"/>
      <c r="E42" s="91"/>
      <c r="F42" s="91"/>
      <c r="G42" s="91"/>
      <c r="H42" s="51"/>
      <c r="L42" s="45"/>
    </row>
    <row r="43" ht="12.75">
      <c r="H43" s="54"/>
    </row>
    <row r="44" ht="12.75">
      <c r="H44" s="54"/>
    </row>
    <row r="45" spans="1:8" ht="40.5" customHeight="1">
      <c r="A45" s="95" t="s">
        <v>48</v>
      </c>
      <c r="B45" s="95"/>
      <c r="C45" s="95"/>
      <c r="D45" s="95"/>
      <c r="H45" s="54"/>
    </row>
    <row r="46" ht="12.75">
      <c r="H46" s="54"/>
    </row>
    <row r="47" spans="1:3" ht="32.25" customHeight="1">
      <c r="A47" s="96" t="s">
        <v>83</v>
      </c>
      <c r="B47" s="96"/>
      <c r="C47" s="74" t="s">
        <v>31</v>
      </c>
    </row>
    <row r="48" spans="1:3" ht="12.75">
      <c r="A48" s="75" t="s">
        <v>32</v>
      </c>
      <c r="B48" s="76" t="s">
        <v>33</v>
      </c>
      <c r="C48" s="84"/>
    </row>
    <row r="49" spans="1:3" ht="12.75">
      <c r="A49" s="78" t="s">
        <v>34</v>
      </c>
      <c r="B49" s="79" t="s">
        <v>35</v>
      </c>
      <c r="C49" s="85"/>
    </row>
    <row r="50" spans="1:3" ht="36">
      <c r="A50" s="75" t="s">
        <v>36</v>
      </c>
      <c r="B50" s="76" t="s">
        <v>37</v>
      </c>
      <c r="C50" s="84"/>
    </row>
    <row r="51" spans="1:3" ht="12.75">
      <c r="A51" s="75" t="s">
        <v>38</v>
      </c>
      <c r="B51" s="76" t="s">
        <v>39</v>
      </c>
      <c r="C51" s="84"/>
    </row>
    <row r="52" spans="1:3" ht="12.75">
      <c r="A52" s="75" t="s">
        <v>40</v>
      </c>
      <c r="B52" s="76" t="s">
        <v>41</v>
      </c>
      <c r="C52" s="84"/>
    </row>
    <row r="53" spans="1:3" ht="12.75">
      <c r="A53" s="74" t="s">
        <v>42</v>
      </c>
      <c r="B53" s="73" t="s">
        <v>43</v>
      </c>
      <c r="C53" s="84"/>
    </row>
    <row r="54" spans="1:3" ht="12.75">
      <c r="A54" s="74" t="s">
        <v>44</v>
      </c>
      <c r="B54" s="73" t="s">
        <v>45</v>
      </c>
      <c r="C54" s="84"/>
    </row>
    <row r="55" spans="1:3" ht="12.75">
      <c r="A55" s="74" t="s">
        <v>46</v>
      </c>
      <c r="B55" s="80" t="s">
        <v>47</v>
      </c>
      <c r="C55" s="84"/>
    </row>
    <row r="56" spans="1:3" ht="12.75">
      <c r="A56" s="81"/>
      <c r="B56" s="82"/>
      <c r="C56" s="82"/>
    </row>
    <row r="57" spans="1:3" ht="37.5" customHeight="1">
      <c r="A57" s="96" t="s">
        <v>84</v>
      </c>
      <c r="B57" s="96"/>
      <c r="C57" s="74" t="s">
        <v>31</v>
      </c>
    </row>
    <row r="58" spans="1:3" ht="12.75">
      <c r="A58" s="75" t="s">
        <v>32</v>
      </c>
      <c r="B58" s="76" t="s">
        <v>33</v>
      </c>
      <c r="C58" s="77"/>
    </row>
    <row r="59" spans="1:3" ht="12.75">
      <c r="A59" s="75" t="s">
        <v>34</v>
      </c>
      <c r="B59" s="76" t="s">
        <v>35</v>
      </c>
      <c r="C59" s="77"/>
    </row>
    <row r="60" spans="1:3" ht="36">
      <c r="A60" s="75" t="s">
        <v>36</v>
      </c>
      <c r="B60" s="76" t="s">
        <v>37</v>
      </c>
      <c r="C60" s="77"/>
    </row>
    <row r="61" spans="1:3" ht="12.75">
      <c r="A61" s="75" t="s">
        <v>38</v>
      </c>
      <c r="B61" s="76" t="s">
        <v>39</v>
      </c>
      <c r="C61" s="77"/>
    </row>
    <row r="62" spans="1:3" ht="12.75">
      <c r="A62" s="75" t="s">
        <v>40</v>
      </c>
      <c r="B62" s="76" t="s">
        <v>41</v>
      </c>
      <c r="C62" s="77"/>
    </row>
    <row r="63" spans="1:3" ht="12.75">
      <c r="A63" s="74" t="s">
        <v>42</v>
      </c>
      <c r="B63" s="73" t="s">
        <v>43</v>
      </c>
      <c r="C63" s="77"/>
    </row>
    <row r="64" spans="1:3" ht="12.75">
      <c r="A64" s="74" t="s">
        <v>44</v>
      </c>
      <c r="B64" s="73" t="s">
        <v>45</v>
      </c>
      <c r="C64" s="77"/>
    </row>
    <row r="65" spans="1:3" ht="12.75">
      <c r="A65" s="74" t="s">
        <v>46</v>
      </c>
      <c r="B65" s="80" t="s">
        <v>47</v>
      </c>
      <c r="C65" s="77"/>
    </row>
    <row r="66" spans="1:3" ht="12.75">
      <c r="A66" s="83"/>
      <c r="B66" s="82"/>
      <c r="C66" s="82"/>
    </row>
    <row r="67" spans="1:3" ht="42" customHeight="1">
      <c r="A67" s="96" t="s">
        <v>85</v>
      </c>
      <c r="B67" s="96"/>
      <c r="C67" s="74" t="s">
        <v>31</v>
      </c>
    </row>
    <row r="68" spans="1:3" ht="12.75">
      <c r="A68" s="75" t="s">
        <v>32</v>
      </c>
      <c r="B68" s="76" t="s">
        <v>33</v>
      </c>
      <c r="C68" s="84"/>
    </row>
    <row r="69" spans="1:3" ht="12.75">
      <c r="A69" s="78" t="s">
        <v>34</v>
      </c>
      <c r="B69" s="79" t="s">
        <v>35</v>
      </c>
      <c r="C69" s="85"/>
    </row>
    <row r="70" spans="1:3" ht="36">
      <c r="A70" s="75" t="s">
        <v>36</v>
      </c>
      <c r="B70" s="76" t="s">
        <v>37</v>
      </c>
      <c r="C70" s="84"/>
    </row>
    <row r="71" spans="1:3" ht="12.75">
      <c r="A71" s="75" t="s">
        <v>38</v>
      </c>
      <c r="B71" s="76" t="s">
        <v>39</v>
      </c>
      <c r="C71" s="84"/>
    </row>
    <row r="72" spans="1:3" ht="12.75">
      <c r="A72" s="75" t="s">
        <v>40</v>
      </c>
      <c r="B72" s="76" t="s">
        <v>41</v>
      </c>
      <c r="C72" s="84"/>
    </row>
    <row r="73" spans="1:3" ht="12.75">
      <c r="A73" s="74" t="s">
        <v>42</v>
      </c>
      <c r="B73" s="73" t="s">
        <v>43</v>
      </c>
      <c r="C73" s="84"/>
    </row>
    <row r="74" spans="1:3" ht="12.75">
      <c r="A74" s="74" t="s">
        <v>44</v>
      </c>
      <c r="B74" s="73" t="s">
        <v>45</v>
      </c>
      <c r="C74" s="84"/>
    </row>
    <row r="75" spans="1:3" ht="12.75">
      <c r="A75" s="74" t="s">
        <v>46</v>
      </c>
      <c r="B75" s="80" t="s">
        <v>47</v>
      </c>
      <c r="C75" s="84"/>
    </row>
    <row r="76" spans="1:3" ht="12.75">
      <c r="A76" s="81"/>
      <c r="B76" s="82"/>
      <c r="C76" s="82"/>
    </row>
    <row r="77" spans="1:3" ht="37.5" customHeight="1">
      <c r="A77" s="96" t="s">
        <v>86</v>
      </c>
      <c r="B77" s="96"/>
      <c r="C77" s="74" t="s">
        <v>31</v>
      </c>
    </row>
    <row r="78" spans="1:3" ht="12.75">
      <c r="A78" s="75" t="s">
        <v>32</v>
      </c>
      <c r="B78" s="76" t="s">
        <v>33</v>
      </c>
      <c r="C78" s="77"/>
    </row>
    <row r="79" spans="1:3" ht="12.75">
      <c r="A79" s="75" t="s">
        <v>34</v>
      </c>
      <c r="B79" s="76" t="s">
        <v>35</v>
      </c>
      <c r="C79" s="77"/>
    </row>
    <row r="80" spans="1:3" ht="36">
      <c r="A80" s="75" t="s">
        <v>36</v>
      </c>
      <c r="B80" s="76" t="s">
        <v>37</v>
      </c>
      <c r="C80" s="77"/>
    </row>
    <row r="81" spans="1:3" ht="12.75">
      <c r="A81" s="75" t="s">
        <v>38</v>
      </c>
      <c r="B81" s="76" t="s">
        <v>39</v>
      </c>
      <c r="C81" s="77"/>
    </row>
    <row r="82" spans="1:3" ht="12.75">
      <c r="A82" s="75" t="s">
        <v>40</v>
      </c>
      <c r="B82" s="76" t="s">
        <v>41</v>
      </c>
      <c r="C82" s="77"/>
    </row>
    <row r="83" spans="1:3" ht="12.75">
      <c r="A83" s="74" t="s">
        <v>42</v>
      </c>
      <c r="B83" s="73" t="s">
        <v>43</v>
      </c>
      <c r="C83" s="77"/>
    </row>
    <row r="84" spans="1:3" ht="12.75">
      <c r="A84" s="74" t="s">
        <v>44</v>
      </c>
      <c r="B84" s="73" t="s">
        <v>45</v>
      </c>
      <c r="C84" s="77"/>
    </row>
    <row r="85" spans="1:3" ht="12.75">
      <c r="A85" s="74" t="s">
        <v>46</v>
      </c>
      <c r="B85" s="80" t="s">
        <v>47</v>
      </c>
      <c r="C85" s="77"/>
    </row>
    <row r="86" spans="1:3" ht="12.75">
      <c r="A86" s="83"/>
      <c r="B86" s="82"/>
      <c r="C86" s="82"/>
    </row>
    <row r="87" spans="1:3" ht="43.5" customHeight="1">
      <c r="A87" s="96" t="s">
        <v>87</v>
      </c>
      <c r="B87" s="96"/>
      <c r="C87" s="74" t="s">
        <v>31</v>
      </c>
    </row>
    <row r="88" spans="1:3" ht="12.75">
      <c r="A88" s="75" t="s">
        <v>32</v>
      </c>
      <c r="B88" s="76" t="s">
        <v>33</v>
      </c>
      <c r="C88" s="84"/>
    </row>
    <row r="89" spans="1:3" ht="12.75">
      <c r="A89" s="78" t="s">
        <v>34</v>
      </c>
      <c r="B89" s="79" t="s">
        <v>35</v>
      </c>
      <c r="C89" s="85"/>
    </row>
    <row r="90" spans="1:3" ht="36">
      <c r="A90" s="75" t="s">
        <v>36</v>
      </c>
      <c r="B90" s="76" t="s">
        <v>37</v>
      </c>
      <c r="C90" s="84"/>
    </row>
    <row r="91" spans="1:3" ht="12.75">
      <c r="A91" s="75" t="s">
        <v>38</v>
      </c>
      <c r="B91" s="76" t="s">
        <v>39</v>
      </c>
      <c r="C91" s="84"/>
    </row>
    <row r="92" spans="1:3" ht="12.75">
      <c r="A92" s="75" t="s">
        <v>40</v>
      </c>
      <c r="B92" s="76" t="s">
        <v>41</v>
      </c>
      <c r="C92" s="84"/>
    </row>
    <row r="93" spans="1:3" ht="12.75">
      <c r="A93" s="74" t="s">
        <v>42</v>
      </c>
      <c r="B93" s="73" t="s">
        <v>43</v>
      </c>
      <c r="C93" s="84"/>
    </row>
    <row r="94" spans="1:3" ht="12.75">
      <c r="A94" s="74" t="s">
        <v>44</v>
      </c>
      <c r="B94" s="73" t="s">
        <v>45</v>
      </c>
      <c r="C94" s="84"/>
    </row>
    <row r="95" spans="1:3" ht="12.75">
      <c r="A95" s="74" t="s">
        <v>46</v>
      </c>
      <c r="B95" s="80" t="s">
        <v>47</v>
      </c>
      <c r="C95" s="84"/>
    </row>
    <row r="96" spans="1:3" ht="12.75">
      <c r="A96" s="81"/>
      <c r="B96" s="82"/>
      <c r="C96" s="82"/>
    </row>
    <row r="97" spans="1:3" ht="37.5" customHeight="1">
      <c r="A97" s="96" t="s">
        <v>88</v>
      </c>
      <c r="B97" s="96"/>
      <c r="C97" s="74" t="s">
        <v>31</v>
      </c>
    </row>
    <row r="98" spans="1:3" ht="12.75">
      <c r="A98" s="75" t="s">
        <v>32</v>
      </c>
      <c r="B98" s="76" t="s">
        <v>33</v>
      </c>
      <c r="C98" s="77"/>
    </row>
    <row r="99" spans="1:3" ht="12.75">
      <c r="A99" s="75" t="s">
        <v>34</v>
      </c>
      <c r="B99" s="76" t="s">
        <v>35</v>
      </c>
      <c r="C99" s="77"/>
    </row>
    <row r="100" spans="1:3" ht="36">
      <c r="A100" s="75" t="s">
        <v>36</v>
      </c>
      <c r="B100" s="76" t="s">
        <v>37</v>
      </c>
      <c r="C100" s="77"/>
    </row>
    <row r="101" spans="1:3" ht="12.75">
      <c r="A101" s="75" t="s">
        <v>38</v>
      </c>
      <c r="B101" s="76" t="s">
        <v>39</v>
      </c>
      <c r="C101" s="77"/>
    </row>
    <row r="102" spans="1:3" ht="12.75">
      <c r="A102" s="75" t="s">
        <v>40</v>
      </c>
      <c r="B102" s="76" t="s">
        <v>41</v>
      </c>
      <c r="C102" s="77"/>
    </row>
    <row r="103" spans="1:3" ht="12.75">
      <c r="A103" s="74" t="s">
        <v>42</v>
      </c>
      <c r="B103" s="73" t="s">
        <v>43</v>
      </c>
      <c r="C103" s="77"/>
    </row>
    <row r="104" spans="1:3" ht="12.75">
      <c r="A104" s="74" t="s">
        <v>44</v>
      </c>
      <c r="B104" s="73" t="s">
        <v>45</v>
      </c>
      <c r="C104" s="77"/>
    </row>
    <row r="105" spans="1:3" ht="12.75">
      <c r="A105" s="74" t="s">
        <v>46</v>
      </c>
      <c r="B105" s="80" t="s">
        <v>47</v>
      </c>
      <c r="C105" s="77"/>
    </row>
    <row r="106" spans="1:3" ht="12.75">
      <c r="A106" s="83"/>
      <c r="B106" s="82"/>
      <c r="C106" s="82"/>
    </row>
  </sheetData>
  <sheetProtection/>
  <autoFilter ref="A11:G42"/>
  <mergeCells count="22">
    <mergeCell ref="A87:B87"/>
    <mergeCell ref="A97:B97"/>
    <mergeCell ref="A67:B67"/>
    <mergeCell ref="A77:B77"/>
    <mergeCell ref="A3:G3"/>
    <mergeCell ref="A4:G4"/>
    <mergeCell ref="A5:G5"/>
    <mergeCell ref="F37:G37"/>
    <mergeCell ref="F38:G38"/>
    <mergeCell ref="D10:G10"/>
    <mergeCell ref="A57:B57"/>
    <mergeCell ref="A2:G2"/>
    <mergeCell ref="A39:G39"/>
    <mergeCell ref="A40:G40"/>
    <mergeCell ref="A41:G41"/>
    <mergeCell ref="B8:G8"/>
    <mergeCell ref="A42:G42"/>
    <mergeCell ref="B9:G9"/>
    <mergeCell ref="C6:D6"/>
    <mergeCell ref="E6:F6"/>
    <mergeCell ref="A45:D45"/>
    <mergeCell ref="A47:B47"/>
  </mergeCells>
  <conditionalFormatting sqref="F37">
    <cfRule type="expression" priority="1" dxfId="14" stopIfTrue="1">
      <formula>IF($J37="Empate",IF(H37=1,TRUE(),FALSE()),FALSE())</formula>
    </cfRule>
    <cfRule type="expression" priority="2" dxfId="15" stopIfTrue="1">
      <formula>IF(H37="&gt;",FALSE(),IF(H37&gt;0,TRUE(),FALSE()))</formula>
    </cfRule>
    <cfRule type="expression" priority="3" dxfId="8" stopIfTrue="1">
      <formula>IF(H37="&gt;",TRUE(),FALSE())</formula>
    </cfRule>
  </conditionalFormatting>
  <conditionalFormatting sqref="F38">
    <cfRule type="expression" priority="4" dxfId="11" stopIfTrue="1">
      <formula>IF($J37="OK",IF(H37=1,TRUE(),FALSE()),FALSE())</formula>
    </cfRule>
    <cfRule type="expression" priority="5" dxfId="16" stopIfTrue="1">
      <formula>IF($J37="Empate",IF(H37=1,TRUE(),FALSE()),FALSE())</formula>
    </cfRule>
    <cfRule type="expression" priority="6" dxfId="9" stopIfTrue="1">
      <formula>IF($J37="Empate",IF(H37=2,TRUE(),FALSE()),FALSE())</formula>
    </cfRule>
  </conditionalFormatting>
  <conditionalFormatting sqref="H14:H15 F13:G13 G14 H18:H19 F17:G17 G18 H22:H23 F21:G21 G22 H26:H27 F25:G25 G26 H30:H31 F29:G29 G30 H34:H35 F33:G33 G34 G20 G16 G24 G28 G32 G36">
    <cfRule type="expression" priority="25" dxfId="8" stopIfTrue="1">
      <formula>IF(ISTEXT(E13),FALSE(),IF(E13&gt;D13,TRUE(),FALSE()))</formula>
    </cfRule>
  </conditionalFormatting>
  <conditionalFormatting sqref="G15 G19 G23 G27 G31 G35">
    <cfRule type="cellIs" priority="33" dxfId="7" operator="equal" stopIfTrue="1">
      <formula>""</formula>
    </cfRule>
    <cfRule type="expression" priority="34" dxfId="6" stopIfTrue="1">
      <formula>IF(ISTEXT(F15),FALSE(),IF(F15&lt;E15,TRUE(),FALSE()))</formula>
    </cfRule>
  </conditionalFormatting>
  <conditionalFormatting sqref="D13:D36">
    <cfRule type="expression" priority="12" dxfId="5" stopIfTrue="1">
      <formula>$A13</formula>
    </cfRule>
  </conditionalFormatting>
  <conditionalFormatting sqref="F14:F16 F18:F20 F22:F24 F26:F28 F30:F32 F34:F36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:B36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18.140625" style="0" customWidth="1"/>
    <col min="7" max="7" width="15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7</v>
      </c>
      <c r="B1" s="9" t="s">
        <v>79</v>
      </c>
      <c r="E1" s="4"/>
      <c r="F1" s="4"/>
      <c r="G1" s="4"/>
    </row>
    <row r="2" spans="1:7" ht="12.75">
      <c r="A2" s="18" t="s">
        <v>8</v>
      </c>
      <c r="B2" t="s">
        <v>80</v>
      </c>
      <c r="E2" s="4"/>
      <c r="F2" s="4"/>
      <c r="G2" s="4"/>
    </row>
    <row r="3" spans="1:7" ht="12.75">
      <c r="A3" s="18" t="s">
        <v>9</v>
      </c>
      <c r="B3" s="5" t="s">
        <v>51</v>
      </c>
      <c r="C3" s="5"/>
      <c r="E3" s="4"/>
      <c r="F3" s="4"/>
      <c r="G3" s="4"/>
    </row>
    <row r="4" spans="1:7" ht="12.75">
      <c r="A4" s="18" t="s">
        <v>10</v>
      </c>
      <c r="B4" s="11" t="s">
        <v>90</v>
      </c>
      <c r="C4" s="5"/>
      <c r="E4" s="4"/>
      <c r="F4" s="4"/>
      <c r="G4" s="4"/>
    </row>
    <row r="5" spans="1:7" ht="12.75">
      <c r="A5" s="18" t="s">
        <v>11</v>
      </c>
      <c r="B5" s="11" t="s">
        <v>52</v>
      </c>
      <c r="C5" s="5"/>
      <c r="E5" s="4"/>
      <c r="F5" s="4"/>
      <c r="G5" s="4"/>
    </row>
    <row r="6" spans="1:7" ht="12.75">
      <c r="A6" s="18" t="s">
        <v>27</v>
      </c>
      <c r="B6" s="14" t="s">
        <v>53</v>
      </c>
      <c r="C6" s="5"/>
      <c r="E6" s="4"/>
      <c r="F6" s="4"/>
      <c r="G6" s="4"/>
    </row>
    <row r="7" spans="1:7" ht="12.75">
      <c r="A7" s="18" t="s">
        <v>12</v>
      </c>
      <c r="B7" s="5" t="s">
        <v>49</v>
      </c>
      <c r="C7" s="5"/>
      <c r="E7" s="4"/>
      <c r="F7" s="4"/>
      <c r="G7" s="4"/>
    </row>
    <row r="8" spans="1:7" ht="12.75">
      <c r="A8" s="27" t="s">
        <v>21</v>
      </c>
      <c r="B8" s="57">
        <v>2021976.67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6</v>
      </c>
      <c r="E11" s="4"/>
      <c r="F11" s="4"/>
      <c r="G11" s="4"/>
    </row>
    <row r="12" spans="1:7" ht="12.75">
      <c r="A12" s="20" t="s">
        <v>18</v>
      </c>
      <c r="E12" s="4"/>
      <c r="F12" s="4"/>
      <c r="G12" s="4"/>
    </row>
    <row r="13" spans="1:7" ht="12.75">
      <c r="A13" s="20" t="s">
        <v>22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19</v>
      </c>
      <c r="B15" s="26" t="s">
        <v>91</v>
      </c>
      <c r="C15" s="26" t="s">
        <v>92</v>
      </c>
      <c r="D15" s="26" t="s">
        <v>93</v>
      </c>
      <c r="E15" s="26" t="s">
        <v>89</v>
      </c>
      <c r="F15" s="26" t="s">
        <v>56</v>
      </c>
      <c r="G15" s="26" t="s">
        <v>55</v>
      </c>
      <c r="H15" s="26"/>
      <c r="I15" s="26"/>
      <c r="J15" s="26"/>
      <c r="K15" s="26"/>
      <c r="L15" s="26"/>
      <c r="M15" s="26"/>
    </row>
    <row r="16" spans="1:256" s="25" customFormat="1" ht="12.75">
      <c r="A16" s="24" t="s">
        <v>20</v>
      </c>
      <c r="B16" s="59"/>
      <c r="C16" s="59"/>
      <c r="D16" s="59"/>
      <c r="E16" s="59"/>
      <c r="F16" s="59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64"/>
      <c r="G17" s="26"/>
    </row>
    <row r="18" spans="2:7" ht="12.75">
      <c r="B18" s="26"/>
      <c r="E18" s="64"/>
      <c r="F18" s="64"/>
      <c r="G18" s="26"/>
    </row>
    <row r="19" spans="5:7" ht="12.75">
      <c r="E19" s="64"/>
      <c r="F19" s="64"/>
      <c r="G19" s="4"/>
    </row>
    <row r="20" spans="5:7" ht="12.75">
      <c r="E20" s="64"/>
      <c r="F20" s="64"/>
      <c r="G20" s="4"/>
    </row>
    <row r="21" spans="1:7" ht="38.25">
      <c r="A21" s="22" t="s">
        <v>13</v>
      </c>
      <c r="B21" s="23" t="s">
        <v>82</v>
      </c>
      <c r="E21" s="4"/>
      <c r="F21" s="4"/>
      <c r="G21" s="4"/>
    </row>
    <row r="22" spans="1:7" ht="102">
      <c r="A22" s="22" t="s">
        <v>14</v>
      </c>
      <c r="B22" s="23" t="s">
        <v>54</v>
      </c>
      <c r="E22" s="4"/>
      <c r="F22" s="4"/>
      <c r="G22" s="4"/>
    </row>
    <row r="23" spans="1:7" ht="63.75">
      <c r="A23" s="22" t="s">
        <v>15</v>
      </c>
      <c r="B23" s="23" t="s">
        <v>81</v>
      </c>
      <c r="C23" s="10"/>
      <c r="E23" s="4"/>
      <c r="F23" s="4"/>
      <c r="G23" s="4"/>
    </row>
    <row r="24" spans="1:7" ht="25.5">
      <c r="A24" s="22" t="s">
        <v>16</v>
      </c>
      <c r="B24" s="23" t="s">
        <v>25</v>
      </c>
      <c r="E24" s="4"/>
      <c r="F24" s="4"/>
      <c r="G24" s="4"/>
    </row>
    <row r="25" spans="1:2" ht="25.5">
      <c r="A25" s="22" t="s">
        <v>28</v>
      </c>
      <c r="B25" s="63" t="s">
        <v>50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2019-09-20T18:04:31Z</cp:lastPrinted>
  <dcterms:created xsi:type="dcterms:W3CDTF">2006-04-18T17:38:46Z</dcterms:created>
  <dcterms:modified xsi:type="dcterms:W3CDTF">2019-09-23T20:48:59Z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