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Preços'!$B$11:$H$28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<sst xmlns="http://schemas.openxmlformats.org/spreadsheetml/2006/main" count="71" uniqueCount="59">
  <si>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</si>
  <si>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</si>
  <si>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</si>
  <si>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</si>
  <si>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</si>
  <si>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</si>
  <si>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</si>
  <si>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</si>
  <si>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</si>
  <si>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</si>
  <si>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</si>
  <si>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</si>
  <si>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</si>
  <si>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</si>
  <si>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</si>
  <si>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</si>
  <si>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</si>
  <si>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</si>
  <si>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</si>
  <si>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</si>
  <si>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</si>
  <si>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</si>
  <si>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</si>
  <si>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</si>
  <si>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</si>
  <si>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</si>
  <si>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</si>
  <si>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</si>
  <si>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</si>
  <si>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</si>
  <si>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</si>
  <si>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</si>
  <si>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LOTE</t>
  </si>
  <si>
    <t>MENOR PREÇO POR LOTE</t>
  </si>
  <si>
    <t>Homologação: __/__/2019</t>
  </si>
  <si>
    <t>Previsão Publicação: __/__/2019</t>
  </si>
  <si>
    <t>O objeto do presente termo de referência será recebido em remessa única com prazo não superior a 30 (trinta) dias corridos, após recebimento da nota de empenho.</t>
  </si>
  <si>
    <t>Prazo Contrato: Entrega Imediata.</t>
  </si>
  <si>
    <t>IMPRESSORA LASER MONOCROMÁTICA PROFISSIONAL, CICLO DE TRABALHO MENSAL DE NO MÍNIMO 100.000 PÁGINAS, MEMÓRIA INTERNA MÍNIMA DE 256MB, VELOCIDADE DE IMPRESSÃO ACIMA DE 40 PPM, CONECTIVIDADE WI-FI, REDE ETHERNET e USB 2.0, RESOLUÇÃO MÁXIMA DE IMPRESSÃO: 1200X1200DPI, IMPRESSÃO EM FRENTE E VERSO</t>
  </si>
  <si>
    <t>CARTUCHO DE TONER ORIGINAL GENUÍNO IMPRESSORA LASER MONOCROMÁTICA PROFISSIONAL COTADA ACIMA (RENDIMENTO MÉDIO DE 8.000 PAGS).</t>
  </si>
  <si>
    <t>FOGÃO 4 BOCAS ACENDIMENTO AUTOMÁTICO, 127V</t>
  </si>
  <si>
    <t>REFRIGERADOR FROST FREE 1 PORTA CAPACIDADE 300 LITROS, 127 V</t>
  </si>
  <si>
    <t>MESA COM TAMPO GRANITO E 4 CADEIRAS ACENTO ESTOFADO, 1.00 X 0.60 RETANGULAR, PINTURA EPÓXI, PARA COZINHA</t>
  </si>
  <si>
    <t>BEBEDOURO DE COLUNA CAPACIDADE DO RESERVATÓRIO DE APROX. 1,8 LITROS, REFRIGERAÇÃO POR COMPRESSOR, 2 TORNEIRAS (ÁGUA NATURAL E GELADA), CERTIFICAÇÃO INMETRO, 110V</t>
  </si>
  <si>
    <t>AR CONDICIONADO INVERTER 24.000 BTU/H CICLO FRIO 220V - 8 POLOS</t>
  </si>
  <si>
    <t>AR CONDICIONADO CAPACIDADE 12.000 BTUS TIPO SPLIT FUNÇÃO QUENTE E FRIO, 127V</t>
  </si>
  <si>
    <t>SERVIÇO DE INSTALAÇÃO DE AR CONDICIONADO SPLIT 12.000 BTUS</t>
  </si>
  <si>
    <t>SRV</t>
  </si>
  <si>
    <t>BEBEDOURO DE COLUNA BRANCO, 127V, RESERVATÓRIO DE ÁGUA VEDADO, CAPACIDADE GARRAFÃO DE 20 LITROS, COM TORNEIRAS (ÁGUA NATURAL DE GELADA)</t>
  </si>
  <si>
    <t>Sec. Fazenda</t>
  </si>
  <si>
    <t xml:space="preserve">Sec. Agricultura </t>
  </si>
  <si>
    <t>Nº 1501.0412900132.034.3390.30.00-04 – SFAZ
Nº 1501.0412600141.011.4490.52.00-04 – SFAZ</t>
  </si>
  <si>
    <t>Nº 2001.2012600271.045.4490.52.00-04 – SMAMA
Nº 2001.2012200272.072.3390.30.00-04 – SMAMA</t>
  </si>
  <si>
    <t>PREGÃO PRESENCIAL Nº 149/2019</t>
  </si>
  <si>
    <t>PROCESSO ADMINISTRATIVO N° 3064/2019 de 03/09/2019</t>
  </si>
  <si>
    <t>AQUISIÇÃO DE MÓVEIS, ELETRODOMÉSTICOS E EQUIPAMENTOS DE INFORMÁTICA</t>
  </si>
  <si>
    <t>Os lotes 01, 02, 03, 04, 05 e 06 deverão ser entregues no endereço: Sede da Prefeitura. Horário das 09:00 às  16:00 horas, nos dias úteis, de segunda a sexta-feira. Os lotes 07 e 08 deverão ser entregues na Sede da Secretaria de Agricultura (Parque de Exposições Catarina Schwenck). Sendo o frete, carga e descarga por conta do fornecedor até o local indicado.
- No caso do item 02 do lote 07 deverá ser agendado com o responsável pela SMAMA.</t>
  </si>
  <si>
    <t>O pagamento do objeto de que trata o PREGÃO PRESENCIAL 149/2019, e consequente contrato serão efetuados pela Tesouraria da Prefeitura Municipal de Sumidouro;</t>
  </si>
  <si>
    <t>Abertura das Propostas: 17/12/2019,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</si>
</sst>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214" fontId="11" fillId="24" borderId="13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/>
      <protection hidden="1"/>
    </xf>
    <xf numFmtId="0" fontId="10" fillId="0" borderId="16" xfId="0" applyFont="1" applyBorder="1" applyAlignment="1" applyProtection="1">
      <alignment horizontal="left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8" xfId="53" applyNumberFormat="1" applyFont="1" applyFill="1" applyBorder="1" applyAlignment="1" applyProtection="1">
      <alignment horizontal="left" vertical="center" wrapText="1"/>
      <protection hidden="1"/>
    </xf>
    <xf numFmtId="190" fontId="9" fillId="0" borderId="19" xfId="0" applyNumberFormat="1" applyFont="1" applyBorder="1" applyAlignment="1">
      <alignment horizontal="center" vertical="center" wrapText="1"/>
    </xf>
    <xf numFmtId="190" fontId="9" fillId="0" borderId="20" xfId="0" applyNumberFormat="1" applyFont="1" applyBorder="1" applyAlignment="1">
      <alignment horizontal="center" vertical="center" wrapText="1"/>
    </xf>
    <xf numFmtId="190" fontId="9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0</xdr:row>
      <xdr:rowOff>28575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00100" y="28575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28575</xdr:rowOff>
    </xdr:from>
    <xdr:to>
      <xdr:col>1</xdr:col>
      <xdr:colOff>114300</xdr:colOff>
      <xdr:row>0</xdr:row>
      <xdr:rowOff>704850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0</xdr:row>
      <xdr:rowOff>285750</xdr:rowOff>
    </xdr:from>
    <xdr:to>
      <xdr:col>7</xdr:col>
      <xdr:colOff>647700</xdr:colOff>
      <xdr:row>3</xdr:row>
      <xdr:rowOff>76200</xdr:rowOff>
    </xdr:to>
    <xdr:grpSp>
      <xdr:nvGrpSpPr>
        <xdr:cNvPr id="3" name="Group 60"/>
        <xdr:cNvGrpSpPr>
          <a:grpSpLocks/>
        </xdr:cNvGrpSpPr>
      </xdr:nvGrpSpPr>
      <xdr:grpSpPr>
        <a:xfrm>
          <a:off x="5534025" y="285750"/>
          <a:ext cx="1790700" cy="8572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39"/>
  <sheetViews>
    <sheetView tabSelected="1" zoomScale="115" zoomScaleNormal="115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49.8515625" style="2" customWidth="1"/>
    <col min="4" max="4" width="8.28125" style="1" customWidth="1"/>
    <col min="5" max="5" width="8.00390625" style="27" customWidth="1"/>
    <col min="6" max="7" width="10.140625" style="15" customWidth="1"/>
    <col min="8" max="8" width="10.140625" style="13" customWidth="1"/>
    <col min="9" max="9" width="11.8515625" style="47" customWidth="1"/>
    <col min="10" max="10" width="11.57421875" style="2" customWidth="1"/>
    <col min="11" max="12" width="9.140625" style="2" customWidth="1"/>
    <col min="13" max="13" width="9.140625" style="42" customWidth="1"/>
    <col min="14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6"/>
    </row>
    <row r="2" spans="1:8" ht="12.75">
      <c r="A2" s="67" t="s">
        <v>19</v>
      </c>
      <c r="B2" s="67"/>
      <c r="C2" s="67"/>
      <c r="D2" s="67"/>
      <c r="E2" s="67"/>
      <c r="F2" s="67"/>
      <c r="G2" s="67"/>
      <c r="H2" s="67"/>
    </row>
    <row r="3" spans="1:8" ht="12.75">
      <c r="A3" s="64" t="str">
        <f>UPPER(Dados!B1&amp;"  -  "&amp;Dados!B4)</f>
        <v>PREGÃO PRESENCIAL Nº 149/2019  -  ABERTURA DAS PROPOSTAS: 17/12/2019, ÀS 10:00HS</v>
      </c>
      <c r="B3" s="61"/>
      <c r="C3" s="64"/>
      <c r="D3" s="61"/>
      <c r="E3" s="61"/>
      <c r="F3" s="61"/>
      <c r="G3" s="61"/>
      <c r="H3" s="61"/>
    </row>
    <row r="4" spans="1:8" ht="12.75" customHeight="1">
      <c r="A4" s="68" t="str">
        <f>Dados!B3</f>
        <v>AQUISIÇÃO DE MÓVEIS, ELETRODOMÉSTICOS E EQUIPAMENTOS DE INFORMÁTICA</v>
      </c>
      <c r="B4" s="68"/>
      <c r="C4" s="68"/>
      <c r="D4" s="68"/>
      <c r="E4" s="68"/>
      <c r="F4" s="68"/>
      <c r="G4" s="68"/>
      <c r="H4" s="68"/>
    </row>
    <row r="5" spans="1:8" ht="12.75">
      <c r="A5" s="67" t="str">
        <f>Dados!B2</f>
        <v>PROCESSO ADMINISTRATIVO N° 3064/2019 de 03/09/2019</v>
      </c>
      <c r="B5" s="67"/>
      <c r="C5" s="67"/>
      <c r="D5" s="67"/>
      <c r="E5" s="67"/>
      <c r="F5" s="67"/>
      <c r="G5" s="67"/>
      <c r="H5" s="67"/>
    </row>
    <row r="6" spans="1:8" ht="12.75">
      <c r="A6" s="64" t="str">
        <f>Dados!B7</f>
        <v>MENOR PREÇO POR LOTE</v>
      </c>
      <c r="B6" s="64"/>
      <c r="C6" s="61"/>
      <c r="D6" s="67" t="s">
        <v>29</v>
      </c>
      <c r="E6" s="67"/>
      <c r="F6" s="69">
        <f>Dados!B8</f>
        <v>20577.51</v>
      </c>
      <c r="G6" s="69"/>
      <c r="H6" s="61"/>
    </row>
    <row r="7" spans="2:8" ht="2.25" customHeight="1">
      <c r="B7" s="6"/>
      <c r="C7" s="6"/>
      <c r="D7" s="6"/>
      <c r="E7" s="28"/>
      <c r="F7" s="16"/>
      <c r="G7" s="16"/>
      <c r="H7" s="12"/>
    </row>
    <row r="8" spans="1:13" s="8" customFormat="1" ht="12" customHeight="1">
      <c r="A8" s="65" t="s">
        <v>0</v>
      </c>
      <c r="B8" s="72"/>
      <c r="C8" s="72"/>
      <c r="D8" s="72"/>
      <c r="E8" s="72"/>
      <c r="F8" s="72"/>
      <c r="G8" s="72"/>
      <c r="H8" s="72"/>
      <c r="I8" s="48"/>
      <c r="M8" s="41"/>
    </row>
    <row r="9" spans="1:14" s="8" customFormat="1" ht="12" customHeight="1">
      <c r="A9" s="65" t="s">
        <v>1</v>
      </c>
      <c r="B9" s="73"/>
      <c r="C9" s="73"/>
      <c r="D9" s="73"/>
      <c r="E9" s="73"/>
      <c r="F9" s="73"/>
      <c r="G9" s="73"/>
      <c r="H9" s="73"/>
      <c r="I9" s="48"/>
      <c r="M9" s="41"/>
      <c r="N9" s="41"/>
    </row>
    <row r="10" spans="1:13" s="8" customFormat="1" ht="12" customHeight="1">
      <c r="A10" s="65" t="s">
        <v>2</v>
      </c>
      <c r="B10" s="72"/>
      <c r="C10" s="72"/>
      <c r="D10" s="29" t="s">
        <v>8</v>
      </c>
      <c r="E10" s="72"/>
      <c r="F10" s="72"/>
      <c r="G10" s="72"/>
      <c r="H10" s="72"/>
      <c r="I10" s="48"/>
      <c r="M10" s="41"/>
    </row>
    <row r="11" spans="2:8" ht="4.5" customHeight="1">
      <c r="B11" s="3"/>
      <c r="C11" s="31"/>
      <c r="D11" s="31"/>
      <c r="E11" s="32"/>
      <c r="F11" s="59"/>
      <c r="G11" s="33"/>
      <c r="H11" s="34"/>
    </row>
    <row r="12" spans="1:13" s="8" customFormat="1" ht="22.5">
      <c r="A12" s="36" t="s">
        <v>32</v>
      </c>
      <c r="B12" s="36" t="s">
        <v>3</v>
      </c>
      <c r="C12" s="36" t="s">
        <v>4</v>
      </c>
      <c r="D12" s="36" t="s">
        <v>5</v>
      </c>
      <c r="E12" s="36" t="s">
        <v>6</v>
      </c>
      <c r="F12" s="53" t="s">
        <v>25</v>
      </c>
      <c r="G12" s="53" t="s">
        <v>26</v>
      </c>
      <c r="H12" s="36" t="s">
        <v>7</v>
      </c>
      <c r="I12" s="48"/>
      <c r="M12" s="41"/>
    </row>
    <row r="13" spans="1:13" s="8" customFormat="1" ht="67.5">
      <c r="A13" s="76">
        <v>1</v>
      </c>
      <c r="B13" s="37">
        <v>1</v>
      </c>
      <c r="C13" s="35" t="s">
        <v>38</v>
      </c>
      <c r="D13" s="38" t="s">
        <v>5</v>
      </c>
      <c r="E13" s="57">
        <v>1</v>
      </c>
      <c r="F13" s="60">
        <v>2813.91</v>
      </c>
      <c r="G13" s="55"/>
      <c r="H13" s="39">
        <f>IF(G13="","",IF(ISTEXT(G13),"NC",G13*E13))</f>
      </c>
      <c r="I13" s="48"/>
      <c r="L13" s="7"/>
      <c r="M13" s="41"/>
    </row>
    <row r="14" spans="1:13" s="8" customFormat="1" ht="33.75">
      <c r="A14" s="77"/>
      <c r="B14" s="37">
        <v>2</v>
      </c>
      <c r="C14" s="35" t="s">
        <v>39</v>
      </c>
      <c r="D14" s="38" t="s">
        <v>5</v>
      </c>
      <c r="E14" s="57">
        <v>4</v>
      </c>
      <c r="F14" s="60">
        <v>399.67</v>
      </c>
      <c r="G14" s="55"/>
      <c r="H14" s="39">
        <f>IF(G14="","",IF(ISTEXT(G14),"NC",G14*E14))</f>
      </c>
      <c r="I14" s="48"/>
      <c r="L14" s="7"/>
      <c r="M14" s="41"/>
    </row>
    <row r="15" spans="1:13" s="8" customFormat="1" ht="11.25">
      <c r="A15" s="37">
        <v>2</v>
      </c>
      <c r="B15" s="37">
        <v>1</v>
      </c>
      <c r="C15" s="35" t="s">
        <v>40</v>
      </c>
      <c r="D15" s="38" t="s">
        <v>5</v>
      </c>
      <c r="E15" s="57">
        <v>1</v>
      </c>
      <c r="F15" s="60">
        <v>665.27</v>
      </c>
      <c r="G15" s="55"/>
      <c r="H15" s="39">
        <f aca="true" t="shared" si="0" ref="H15:H21">IF(G15="","",IF(ISTEXT(G15),"NC",G15*E15))</f>
      </c>
      <c r="I15" s="48"/>
      <c r="L15" s="7"/>
      <c r="M15" s="41"/>
    </row>
    <row r="16" spans="1:13" s="8" customFormat="1" ht="22.5">
      <c r="A16" s="37">
        <v>3</v>
      </c>
      <c r="B16" s="37">
        <v>1</v>
      </c>
      <c r="C16" s="35" t="s">
        <v>41</v>
      </c>
      <c r="D16" s="38" t="s">
        <v>5</v>
      </c>
      <c r="E16" s="57">
        <v>1</v>
      </c>
      <c r="F16" s="60">
        <v>2066</v>
      </c>
      <c r="G16" s="55"/>
      <c r="H16" s="39">
        <f t="shared" si="0"/>
      </c>
      <c r="I16" s="48"/>
      <c r="L16" s="7"/>
      <c r="M16" s="41"/>
    </row>
    <row r="17" spans="1:13" s="8" customFormat="1" ht="33.75">
      <c r="A17" s="37">
        <v>4</v>
      </c>
      <c r="B17" s="37">
        <v>1</v>
      </c>
      <c r="C17" s="35" t="s">
        <v>42</v>
      </c>
      <c r="D17" s="38" t="s">
        <v>5</v>
      </c>
      <c r="E17" s="57">
        <v>1</v>
      </c>
      <c r="F17" s="60">
        <v>874</v>
      </c>
      <c r="G17" s="55"/>
      <c r="H17" s="39">
        <f t="shared" si="0"/>
      </c>
      <c r="I17" s="48"/>
      <c r="L17" s="7"/>
      <c r="M17" s="41"/>
    </row>
    <row r="18" spans="1:13" s="8" customFormat="1" ht="45">
      <c r="A18" s="37">
        <v>5</v>
      </c>
      <c r="B18" s="37">
        <v>1</v>
      </c>
      <c r="C18" s="35" t="s">
        <v>43</v>
      </c>
      <c r="D18" s="38" t="s">
        <v>5</v>
      </c>
      <c r="E18" s="57">
        <v>1</v>
      </c>
      <c r="F18" s="60">
        <v>548.9</v>
      </c>
      <c r="G18" s="55"/>
      <c r="H18" s="39">
        <f t="shared" si="0"/>
      </c>
      <c r="I18" s="48"/>
      <c r="L18" s="7"/>
      <c r="M18" s="41"/>
    </row>
    <row r="19" spans="1:13" s="8" customFormat="1" ht="22.5">
      <c r="A19" s="37">
        <v>6</v>
      </c>
      <c r="B19" s="37">
        <v>1</v>
      </c>
      <c r="C19" s="35" t="s">
        <v>44</v>
      </c>
      <c r="D19" s="38" t="s">
        <v>5</v>
      </c>
      <c r="E19" s="57">
        <v>2</v>
      </c>
      <c r="F19" s="60">
        <v>4126.04</v>
      </c>
      <c r="G19" s="55"/>
      <c r="H19" s="39">
        <f t="shared" si="0"/>
      </c>
      <c r="I19" s="48"/>
      <c r="L19" s="7"/>
      <c r="M19" s="41"/>
    </row>
    <row r="20" spans="1:13" s="8" customFormat="1" ht="22.5">
      <c r="A20" s="76">
        <v>7</v>
      </c>
      <c r="B20" s="37">
        <v>1</v>
      </c>
      <c r="C20" s="35" t="s">
        <v>45</v>
      </c>
      <c r="D20" s="38" t="s">
        <v>5</v>
      </c>
      <c r="E20" s="57">
        <v>1</v>
      </c>
      <c r="F20" s="60">
        <v>2382.1</v>
      </c>
      <c r="G20" s="55"/>
      <c r="H20" s="39">
        <f t="shared" si="0"/>
      </c>
      <c r="I20" s="48"/>
      <c r="L20" s="7"/>
      <c r="M20" s="41"/>
    </row>
    <row r="21" spans="1:13" s="8" customFormat="1" ht="22.5">
      <c r="A21" s="78"/>
      <c r="B21" s="37">
        <v>2</v>
      </c>
      <c r="C21" s="35" t="s">
        <v>46</v>
      </c>
      <c r="D21" s="38" t="s">
        <v>47</v>
      </c>
      <c r="E21" s="57">
        <v>1</v>
      </c>
      <c r="F21" s="60">
        <v>796.67</v>
      </c>
      <c r="G21" s="55"/>
      <c r="H21" s="39">
        <f t="shared" si="0"/>
      </c>
      <c r="I21" s="48"/>
      <c r="L21" s="7"/>
      <c r="M21" s="41"/>
    </row>
    <row r="22" spans="1:13" s="8" customFormat="1" ht="33.75">
      <c r="A22" s="37">
        <v>8</v>
      </c>
      <c r="B22" s="37">
        <v>1</v>
      </c>
      <c r="C22" s="35" t="s">
        <v>48</v>
      </c>
      <c r="D22" s="38" t="s">
        <v>5</v>
      </c>
      <c r="E22" s="57">
        <v>1</v>
      </c>
      <c r="F22" s="60">
        <v>579.9</v>
      </c>
      <c r="G22" s="55"/>
      <c r="H22" s="39">
        <f>IF(G22="","",IF(ISTEXT(G22),"NC",G22*E22))</f>
      </c>
      <c r="I22" s="48"/>
      <c r="L22" s="7"/>
      <c r="M22" s="41"/>
    </row>
    <row r="23" spans="2:13" s="30" customFormat="1" ht="9">
      <c r="B23" s="40"/>
      <c r="F23" s="54"/>
      <c r="G23" s="70" t="s">
        <v>27</v>
      </c>
      <c r="H23" s="71"/>
      <c r="I23" s="49"/>
      <c r="M23" s="43"/>
    </row>
    <row r="24" spans="7:9" ht="14.25" customHeight="1">
      <c r="G24" s="74">
        <f>IF(SUM(H13:H22)=0,"",SUM(H13:H22))</f>
      </c>
      <c r="H24" s="75"/>
      <c r="I24" s="50"/>
    </row>
    <row r="25" spans="1:13" s="44" customFormat="1" ht="21.75" customHeight="1">
      <c r="A25" s="66" t="str">
        <f>" - "&amp;Dados!B21</f>
        <v> - O objeto do presente termo de referência será recebido em remessa única com prazo não superior a 30 (trinta) dias corridos, após recebimento da nota de empenho.</v>
      </c>
      <c r="B25" s="66"/>
      <c r="C25" s="66"/>
      <c r="D25" s="66"/>
      <c r="E25" s="66"/>
      <c r="F25" s="66"/>
      <c r="G25" s="66"/>
      <c r="H25" s="66"/>
      <c r="I25" s="51"/>
      <c r="M25" s="45"/>
    </row>
    <row r="26" spans="1:13" s="44" customFormat="1" ht="39" customHeight="1">
      <c r="A26" s="66" t="str">
        <f>" - "&amp;Dados!B22</f>
        <v> - Os lotes 01, 02, 03, 04, 05 e 06 deverão ser entregues no endereço: Sede da Prefeitura. Horário das 09:00 às  16:00 horas, nos dias úteis, de segunda a sexta-feira. Os lotes 07 e 08 deverão ser entregues na Sede da Secretaria de Agricultura (Parque de Exposições Catarina Schwenck). Sendo o frete, carga e descarga por conta do fornecedor até o local indicado.
- No caso do item 02 do lote 07 deverá ser agendado com o responsável pela SMAMA.</v>
      </c>
      <c r="B26" s="66"/>
      <c r="C26" s="66"/>
      <c r="D26" s="66"/>
      <c r="E26" s="66"/>
      <c r="F26" s="66"/>
      <c r="G26" s="66"/>
      <c r="H26" s="66"/>
      <c r="I26" s="51"/>
      <c r="M26" s="45"/>
    </row>
    <row r="27" spans="1:13" s="44" customFormat="1" ht="18.75" customHeight="1">
      <c r="A27" s="66" t="str">
        <f>" - "&amp;Dados!B23</f>
        <v> - O pagamento do objeto de que trata o PREGÃO PRESENCIAL 149/2019, e consequente contrato serão efetuados pela Tesouraria da Prefeitura Municipal de Sumidouro;</v>
      </c>
      <c r="B27" s="66"/>
      <c r="C27" s="66"/>
      <c r="D27" s="66"/>
      <c r="E27" s="66"/>
      <c r="F27" s="66"/>
      <c r="G27" s="66"/>
      <c r="H27" s="66"/>
      <c r="I27" s="51"/>
      <c r="M27" s="45"/>
    </row>
    <row r="28" spans="1:13" s="30" customFormat="1" ht="9" customHeight="1">
      <c r="A28" s="66" t="str">
        <f>" - "&amp;Dados!B24</f>
        <v> - Proposta válida por 60 (sessenta) dias</v>
      </c>
      <c r="B28" s="66"/>
      <c r="C28" s="66"/>
      <c r="D28" s="66"/>
      <c r="E28" s="66"/>
      <c r="F28" s="66"/>
      <c r="G28" s="66"/>
      <c r="H28" s="66"/>
      <c r="I28" s="49"/>
      <c r="M28" s="43"/>
    </row>
    <row r="29" ht="12.75">
      <c r="I29" s="52"/>
    </row>
    <row r="30" ht="12.75">
      <c r="I30" s="52"/>
    </row>
    <row r="31" ht="12.75">
      <c r="I31" s="52"/>
    </row>
    <row r="32" ht="12.75">
      <c r="I32" s="52"/>
    </row>
    <row r="33" ht="12.75">
      <c r="I33" s="52"/>
    </row>
    <row r="34" ht="12.75">
      <c r="I34" s="52"/>
    </row>
    <row r="35" spans="3:8" ht="12.75" customHeight="1">
      <c r="C35" s="1"/>
      <c r="E35" s="1"/>
      <c r="H35" s="1"/>
    </row>
    <row r="36" spans="3:8" ht="12.75">
      <c r="C36" s="1"/>
      <c r="E36" s="1"/>
      <c r="H36" s="1"/>
    </row>
    <row r="37" spans="3:8" ht="12.75">
      <c r="C37" s="1"/>
      <c r="E37" s="1"/>
      <c r="H37" s="1"/>
    </row>
    <row r="38" spans="3:8" ht="12.75">
      <c r="C38" s="1"/>
      <c r="E38" s="1"/>
      <c r="H38" s="1"/>
    </row>
    <row r="39" spans="3:8" ht="12.75">
      <c r="C39" s="1"/>
      <c r="E39" s="1"/>
      <c r="H39" s="1"/>
    </row>
  </sheetData>
  <sheetProtection/>
  <autoFilter ref="B11:H28"/>
  <mergeCells count="17">
    <mergeCell ref="B10:C10"/>
    <mergeCell ref="A26:H26"/>
    <mergeCell ref="G24:H24"/>
    <mergeCell ref="E10:H10"/>
    <mergeCell ref="A25:H25"/>
    <mergeCell ref="A13:A14"/>
    <mergeCell ref="A20:A21"/>
    <mergeCell ref="A27:H27"/>
    <mergeCell ref="A28:H28"/>
    <mergeCell ref="A2:H2"/>
    <mergeCell ref="A4:H4"/>
    <mergeCell ref="D6:E6"/>
    <mergeCell ref="F6:G6"/>
    <mergeCell ref="A5:H5"/>
    <mergeCell ref="G23:H23"/>
    <mergeCell ref="B8:H8"/>
    <mergeCell ref="B9:H9"/>
  </mergeCells>
  <conditionalFormatting sqref="G23">
    <cfRule type="expression" priority="1" dxfId="12" stopIfTrue="1">
      <formula>IF($K23="Empate",IF(I23=1,TRUE(),FALSE()),FALSE())</formula>
    </cfRule>
    <cfRule type="expression" priority="2" dxfId="13" stopIfTrue="1">
      <formula>IF(I23="&gt;",FALSE(),IF(I23&gt;0,TRUE(),FALSE()))</formula>
    </cfRule>
    <cfRule type="expression" priority="3" dxfId="0" stopIfTrue="1">
      <formula>IF(I23="&gt;",TRUE(),FALSE())</formula>
    </cfRule>
  </conditionalFormatting>
  <conditionalFormatting sqref="G24">
    <cfRule type="expression" priority="4" dxfId="9" stopIfTrue="1">
      <formula>IF($K23="OK",IF(I23=1,TRUE(),FALSE()),FALSE())</formula>
    </cfRule>
    <cfRule type="expression" priority="5" dxfId="14" stopIfTrue="1">
      <formula>IF($K23="Empate",IF(I23=1,TRUE(),FALSE()),FALSE())</formula>
    </cfRule>
    <cfRule type="expression" priority="6" dxfId="7" stopIfTrue="1">
      <formula>IF($K23="Empate",IF(I23=2,TRUE(),FALSE()),FALSE())</formula>
    </cfRule>
  </conditionalFormatting>
  <conditionalFormatting sqref="E13:E22">
    <cfRule type="expression" priority="12" dxfId="5" stopIfTrue="1">
      <formula>$B13</formula>
    </cfRule>
  </conditionalFormatting>
  <conditionalFormatting sqref="H13:H22">
    <cfRule type="expression" priority="25" dxfId="0" stopIfTrue="1">
      <formula>IF(ISTEXT(G13),FALSE(),IF(G13&gt;F13,TRUE(),FALSE()))</formula>
    </cfRule>
  </conditionalFormatting>
  <conditionalFormatting sqref="G13:G22">
    <cfRule type="cellIs" priority="11" dxfId="6" operator="equal" stopIfTrue="1">
      <formula>""</formula>
    </cfRule>
  </conditionalFormatting>
  <conditionalFormatting sqref="C13:C22">
    <cfRule type="expression" priority="10" dxfId="2" stopIfTrue="1">
      <formula>IF(#REF!=1,IF(#REF!=0,1,0),0)</formula>
    </cfRule>
  </conditionalFormatting>
  <conditionalFormatting sqref="E10:H10 B8:B9 C8:H8 B10:C10">
    <cfRule type="cellIs" priority="24" dxfId="1" operator="equal" stopIfTrue="1">
      <formula>$F$1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46.7109375" style="0" customWidth="1"/>
    <col min="4" max="4" width="27.140625" style="0" customWidth="1"/>
    <col min="5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9" t="s">
        <v>53</v>
      </c>
      <c r="E1" s="4"/>
      <c r="F1" s="4"/>
      <c r="G1" s="4"/>
    </row>
    <row r="2" spans="1:7" ht="12.75">
      <c r="A2" s="17" t="s">
        <v>10</v>
      </c>
      <c r="B2" t="s">
        <v>54</v>
      </c>
      <c r="E2" s="4"/>
      <c r="F2" s="4"/>
      <c r="G2" s="4"/>
    </row>
    <row r="3" spans="1:7" ht="12.75">
      <c r="A3" s="17" t="s">
        <v>11</v>
      </c>
      <c r="B3" s="5" t="s">
        <v>55</v>
      </c>
      <c r="C3" s="5"/>
      <c r="E3" s="4"/>
      <c r="F3" s="4"/>
      <c r="G3" s="4"/>
    </row>
    <row r="4" spans="1:7" ht="12.75">
      <c r="A4" s="17" t="s">
        <v>12</v>
      </c>
      <c r="B4" s="11" t="s">
        <v>58</v>
      </c>
      <c r="C4" s="5"/>
      <c r="E4" s="4"/>
      <c r="F4" s="4"/>
      <c r="G4" s="4"/>
    </row>
    <row r="5" spans="1:7" ht="12.75">
      <c r="A5" s="17" t="s">
        <v>13</v>
      </c>
      <c r="B5" s="11" t="s">
        <v>34</v>
      </c>
      <c r="C5" s="5"/>
      <c r="E5" s="4"/>
      <c r="F5" s="4"/>
      <c r="G5" s="4"/>
    </row>
    <row r="6" spans="1:7" ht="12.75">
      <c r="A6" s="17" t="s">
        <v>30</v>
      </c>
      <c r="B6" s="14" t="s">
        <v>35</v>
      </c>
      <c r="C6" s="5"/>
      <c r="E6" s="4"/>
      <c r="F6" s="4"/>
      <c r="G6" s="4"/>
    </row>
    <row r="7" spans="1:7" ht="12.75">
      <c r="A7" s="17" t="s">
        <v>14</v>
      </c>
      <c r="B7" s="5" t="s">
        <v>33</v>
      </c>
      <c r="C7" s="5"/>
      <c r="E7" s="4"/>
      <c r="F7" s="4"/>
      <c r="G7" s="4"/>
    </row>
    <row r="8" spans="1:7" ht="12.75">
      <c r="A8" s="26" t="s">
        <v>23</v>
      </c>
      <c r="B8" s="56">
        <v>20577.51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4"/>
      <c r="B14" s="25"/>
      <c r="E14" s="25"/>
      <c r="F14" s="4"/>
      <c r="G14" s="4"/>
    </row>
    <row r="15" spans="1:13" s="24" customFormat="1" ht="12.75">
      <c r="A15" s="23" t="s">
        <v>21</v>
      </c>
      <c r="B15" s="25" t="s">
        <v>49</v>
      </c>
      <c r="C15" s="25" t="s">
        <v>50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256" s="24" customFormat="1" ht="25.5">
      <c r="A16" s="23" t="s">
        <v>22</v>
      </c>
      <c r="B16" s="58" t="s">
        <v>51</v>
      </c>
      <c r="C16" s="58" t="s">
        <v>52</v>
      </c>
      <c r="D16" s="58"/>
      <c r="E16" s="58"/>
      <c r="F16" s="58"/>
      <c r="G16" s="58"/>
      <c r="H16" s="25"/>
      <c r="I16" s="25"/>
      <c r="J16" s="25"/>
      <c r="K16" s="25"/>
      <c r="L16" s="25"/>
      <c r="M16" s="25"/>
      <c r="IV16" s="25"/>
    </row>
    <row r="17" spans="2:7" ht="12.75">
      <c r="B17" s="25"/>
      <c r="E17" s="4"/>
      <c r="F17" s="25"/>
      <c r="G17" s="25"/>
    </row>
    <row r="18" spans="2:7" ht="12.75">
      <c r="B18" s="25"/>
      <c r="E18" s="63"/>
      <c r="F18" s="25"/>
      <c r="G18" s="25"/>
    </row>
    <row r="19" spans="5:7" ht="12.75">
      <c r="E19" s="63"/>
      <c r="F19" s="63"/>
      <c r="G19" s="4"/>
    </row>
    <row r="20" spans="5:7" ht="12.75">
      <c r="E20" s="63"/>
      <c r="F20" s="63"/>
      <c r="G20" s="4"/>
    </row>
    <row r="21" spans="1:7" ht="38.25">
      <c r="A21" s="21" t="s">
        <v>15</v>
      </c>
      <c r="B21" s="22" t="s">
        <v>36</v>
      </c>
      <c r="E21" s="4"/>
      <c r="F21" s="4"/>
      <c r="G21" s="4"/>
    </row>
    <row r="22" spans="1:7" ht="114.75">
      <c r="A22" s="21" t="s">
        <v>16</v>
      </c>
      <c r="B22" s="22" t="s">
        <v>56</v>
      </c>
      <c r="E22" s="4"/>
      <c r="F22" s="4"/>
      <c r="G22" s="4"/>
    </row>
    <row r="23" spans="1:7" ht="51">
      <c r="A23" s="21" t="s">
        <v>17</v>
      </c>
      <c r="B23" s="22" t="s">
        <v>57</v>
      </c>
      <c r="C23" s="10"/>
      <c r="E23" s="4"/>
      <c r="F23" s="4"/>
      <c r="G23" s="4"/>
    </row>
    <row r="24" spans="1:7" ht="25.5">
      <c r="A24" s="21" t="s">
        <v>18</v>
      </c>
      <c r="B24" s="22" t="s">
        <v>28</v>
      </c>
      <c r="E24" s="4"/>
      <c r="F24" s="4"/>
      <c r="G24" s="4"/>
    </row>
    <row r="25" spans="1:2" ht="12.75">
      <c r="A25" s="21" t="s">
        <v>31</v>
      </c>
      <c r="B25" s="62" t="s">
        <v>37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2019-12-03T18:13:03Z</cp:lastPrinted>
  <dcterms:created xsi:type="dcterms:W3CDTF">2006-04-18T17:38:46Z</dcterms:created>
  <dcterms:modified xsi:type="dcterms:W3CDTF">2019-12-03T18:55:54Z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