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 Itens" sheetId="1" r:id="rId1"/>
    <sheet name="Dados" sheetId="2" r:id="rId2"/>
  </sheets>
  <definedNames>
    <definedName name="_xlnm._FilterDatabase" localSheetId="0" hidden="1">'Quadro de Preços - Itens'!$A$11:$H$166</definedName>
    <definedName name="_xlfn.BAHTTEXT" hidden="1">#NAME?</definedName>
    <definedName name="_xlnm.Print_Titles" localSheetId="0">'Quadro de Preços - Itens'!$1:$12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I9" authorId="0">
      <text>
        <r>
          <rPr>
            <b/>
            <sz val="8"/>
            <rFont val="Tahoma"/>
            <family val="0"/>
          </rPr>
          <t>Configuração da Página:</t>
        </r>
        <r>
          <rPr>
            <sz val="8"/>
            <rFont val="Tahoma"/>
            <family val="0"/>
          </rPr>
          <t xml:space="preserve">
Esta página está configurada para papel A4. Os cabeçalhos se repetirão automaticamente.</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<sst xmlns="http://schemas.openxmlformats.org/spreadsheetml/2006/main" count="550" uniqueCount="425">
  <si>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</si>
  <si>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</si>
  <si>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</si>
  <si>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</si>
  <si>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</si>
  <si>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</si>
  <si>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</si>
  <si>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</si>
  <si>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</si>
  <si>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</si>
  <si>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</si>
  <si>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</si>
  <si>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</si>
  <si>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</si>
  <si>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</si>
  <si>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</si>
  <si>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</si>
  <si>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</si>
  <si>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</si>
  <si>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Contrato:</t>
  </si>
  <si>
    <t>Telefone:</t>
  </si>
  <si>
    <t>Setores:</t>
  </si>
  <si>
    <t>Dotação:</t>
  </si>
  <si>
    <t>Total Est.:</t>
  </si>
  <si>
    <t>Endereço:</t>
  </si>
  <si>
    <t>Valor Estimado</t>
  </si>
  <si>
    <t>Valor Proposto</t>
  </si>
  <si>
    <t>Valor Global:</t>
  </si>
  <si>
    <t>Proposta válida por 60 (sessenta) dias</t>
  </si>
  <si>
    <t>ANEXO I - QUADRO DE PROPOSTAS - ITENS</t>
  </si>
  <si>
    <t>Subtotal&gt;&gt;</t>
  </si>
  <si>
    <t>MENOR PREÇO POR REGIME GLOBAL</t>
  </si>
  <si>
    <t>A prestação dos serviços do objeto desta licitação deverá iniciar a partir da data de celebração do contrato pertinente, após emissão da Ordem de Serviço, conforme cronograma estabelecido em conjunto com o engenheiro da Prefeitura Municipal de Sumidouro;</t>
  </si>
  <si>
    <t>Total&gt;&gt;</t>
  </si>
  <si>
    <t>1.1</t>
  </si>
  <si>
    <t>2.1</t>
  </si>
  <si>
    <t>2.2</t>
  </si>
  <si>
    <t>VALOR ESTIMADO:</t>
  </si>
  <si>
    <t>M3</t>
  </si>
  <si>
    <t>2.3</t>
  </si>
  <si>
    <t>M</t>
  </si>
  <si>
    <t>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t>
  </si>
  <si>
    <t>M2</t>
  </si>
  <si>
    <t>3.1</t>
  </si>
  <si>
    <t>4.2</t>
  </si>
  <si>
    <t>4.3</t>
  </si>
  <si>
    <t>5.1</t>
  </si>
  <si>
    <t>5.2</t>
  </si>
  <si>
    <t>6.1</t>
  </si>
  <si>
    <t>6.2</t>
  </si>
  <si>
    <t>1.2</t>
  </si>
  <si>
    <t>PLACA DE OBRA EM CHAPA DE ACO GALVANIZADO</t>
  </si>
  <si>
    <t>Cobertura</t>
  </si>
  <si>
    <t>Estrutura</t>
  </si>
  <si>
    <t>4.1</t>
  </si>
  <si>
    <t>5.3</t>
  </si>
  <si>
    <t>6.3</t>
  </si>
  <si>
    <t>Esquadrias</t>
  </si>
  <si>
    <t>7.1</t>
  </si>
  <si>
    <t>UN</t>
  </si>
  <si>
    <t>7.2</t>
  </si>
  <si>
    <t>7.3</t>
  </si>
  <si>
    <t>7.4</t>
  </si>
  <si>
    <t>7.5</t>
  </si>
  <si>
    <t>7.6</t>
  </si>
  <si>
    <t>Pintura</t>
  </si>
  <si>
    <t>8.1</t>
  </si>
  <si>
    <t>8.2</t>
  </si>
  <si>
    <t>8.3</t>
  </si>
  <si>
    <t>9.1</t>
  </si>
  <si>
    <t>9.2</t>
  </si>
  <si>
    <t>9.3</t>
  </si>
  <si>
    <t>9.4</t>
  </si>
  <si>
    <t>9.5</t>
  </si>
  <si>
    <t>9.6</t>
  </si>
  <si>
    <t>9.7</t>
  </si>
  <si>
    <t>9.8</t>
  </si>
  <si>
    <t>9.9</t>
  </si>
  <si>
    <t>9.10</t>
  </si>
  <si>
    <t>9.11</t>
  </si>
  <si>
    <t>9.12</t>
  </si>
  <si>
    <t>DISJUNTOR TERMOMAGNETICO MONOPOLAR PADRAO NEMA (AMERICANO) 10 A 30A 240V, FORNECIMENTO E INSTALACAO</t>
  </si>
  <si>
    <t>Instalação Hidráulica</t>
  </si>
  <si>
    <t>10.1</t>
  </si>
  <si>
    <t>10.2</t>
  </si>
  <si>
    <t>10.3</t>
  </si>
  <si>
    <t>10.4</t>
  </si>
  <si>
    <t xml:space="preserve">UN    </t>
  </si>
  <si>
    <t>10.5</t>
  </si>
  <si>
    <t>10.6</t>
  </si>
  <si>
    <t>10.7</t>
  </si>
  <si>
    <t>10.8</t>
  </si>
  <si>
    <t>10.9</t>
  </si>
  <si>
    <t>10.10</t>
  </si>
  <si>
    <t>10.11</t>
  </si>
  <si>
    <t>10.12</t>
  </si>
  <si>
    <t>10.13</t>
  </si>
  <si>
    <t>10.14</t>
  </si>
  <si>
    <t>10.15</t>
  </si>
  <si>
    <t>10.16</t>
  </si>
  <si>
    <t>10.17</t>
  </si>
  <si>
    <t>10.18</t>
  </si>
  <si>
    <t>Diversos</t>
  </si>
  <si>
    <t>11.1</t>
  </si>
  <si>
    <t>11.2</t>
  </si>
  <si>
    <t>11.3</t>
  </si>
  <si>
    <t>Secretaria Municipal de Saúde</t>
  </si>
  <si>
    <t>Instalação Elétrica</t>
  </si>
  <si>
    <t>2.4</t>
  </si>
  <si>
    <t>2.5</t>
  </si>
  <si>
    <t>2.6</t>
  </si>
  <si>
    <t>Serviços Preliminares</t>
  </si>
  <si>
    <t>LOCACAO DE ANDAIME METALICO TUBULAR DE ENCAIXE, TIPO DE TORRE, COM LARGURA DE 1 ATE 1,5 M E ALTURA DE *1,00* M</t>
  </si>
  <si>
    <t xml:space="preserve">M/MES </t>
  </si>
  <si>
    <t>74209/1</t>
  </si>
  <si>
    <t>Demolições, Movimento de terra e Transportes</t>
  </si>
  <si>
    <t>97622</t>
  </si>
  <si>
    <t>DEMOLIÇÃO DE ALVENARIA DE BLOCO FURADO, DE FORMA MANUAL, SEM REAPROVEITAMENTO. AF_12/2017</t>
  </si>
  <si>
    <t>97633</t>
  </si>
  <si>
    <t>DEMOLIÇÃO DE REVESTIMENTO CERÂMICO, DE FORMA MANUAL, SEM REAPROVEITAMENTO. AF_12/2017</t>
  </si>
  <si>
    <t>96526</t>
  </si>
  <si>
    <t>ESCAVAÇÃO MANUAL DE VALA PARA VIGA BALDRAME, SEM PREVISÃO DE FÔRMA. AF_06/2017</t>
  </si>
  <si>
    <t>96522</t>
  </si>
  <si>
    <t>ESCAVAÇÃO MANUAL PARA BLOCO DE COROAMENTO OU SAPATA, SEM PREVISÃO DE FÔRMA. AF_06/2017</t>
  </si>
  <si>
    <t>72897</t>
  </si>
  <si>
    <t>CARGA MANUAL DE ENTULHO EM CAMINHAO BASCULANTE 6 M3</t>
  </si>
  <si>
    <t>97916</t>
  </si>
  <si>
    <t>TRANSPORTE COM CAMINHÃO BASCULANTE DE 6 M3, EM VIA URBANA EM LEITO NATURAL (UNIDADE: TXKM). AF_01/2018</t>
  </si>
  <si>
    <t>TXKM</t>
  </si>
  <si>
    <t>ÍNDICE/SINAPI</t>
  </si>
  <si>
    <t>3.2</t>
  </si>
  <si>
    <t>3.3</t>
  </si>
  <si>
    <t>3.4</t>
  </si>
  <si>
    <t>3.5</t>
  </si>
  <si>
    <t>3.6</t>
  </si>
  <si>
    <t>3.7</t>
  </si>
  <si>
    <t>3.8</t>
  </si>
  <si>
    <t>3.9</t>
  </si>
  <si>
    <t>55960</t>
  </si>
  <si>
    <t>IMUNIZACAO DE MADEIRAMENTO PARA COBERTURA UTILIZANDO CUPINICIDA INCOLOR</t>
  </si>
  <si>
    <t>CI19050050(A)</t>
  </si>
  <si>
    <t>Retirada e recolocacao de telhas do tipo colonial, inclusive cumeeira e respectiva argamassa, exclusive o fornecimento do material novo. Medida pela area coberta em projecao.(desonerado)</t>
  </si>
  <si>
    <t>RETIRADA DE ESTRUTURA DE MADEIRA PONTALETEADA PARA TELHAS CERAMICAS OU DE VIDRO</t>
  </si>
  <si>
    <t>RECOLOCACAO DE RIPAS EM MADEIRAMENTO DE TELHADO, CONSIDERANDO REAPROVEITAMENTO DE MATERIAL</t>
  </si>
  <si>
    <t>92580</t>
  </si>
  <si>
    <t>TRAMA DE AÇO COMPOSTA POR TERÇAS PARA TELHADOS DE ATÉ 2 ÁGUAS PARA TELHA ONDULADA DE FIBROCIMENTO, METÁLICA, PLÁSTICA OU TERMOACÚSTICA, INCLUSO TRANSPORTE VERTICAL. AF_12/2015</t>
  </si>
  <si>
    <t>94213</t>
  </si>
  <si>
    <t>TELHAMENTO COM TELHA DE AÇO/ALUMÍNIO E = 0,5 MM, COM ATÉ 2 ÁGUAS, INCLUSO IÇAMENTO. AF_06/2016</t>
  </si>
  <si>
    <t>94229</t>
  </si>
  <si>
    <t>CALHA EM CHAPA DE AÇO GALVANIZADO NÚMERO 24, DESENVOLVIMENTO DE 100 CM, INCLUSO TRANSPORTE VERTICAL. AF_06/2016</t>
  </si>
  <si>
    <t>89578</t>
  </si>
  <si>
    <t>TUBO PVC, SÉRIE R, ÁGUA PLUVIAL, DN 100 MM, FORNECIDO E INSTALADO EM CONDUTORES VERTICAIS DE ÁGUAS PLUVIAIS. AF_12/2014</t>
  </si>
  <si>
    <t>96121</t>
  </si>
  <si>
    <t>ACABAMENTOS PARA FORRO (RODA-FORRO EM PERFIL METÁLICO E PLÁSTICO). AF_05/2017</t>
  </si>
  <si>
    <t>3.10</t>
  </si>
  <si>
    <t>96486</t>
  </si>
  <si>
    <t>FORRO DE PVC, LISO, PARA AMBIENTES COMERCIAIS, INCLUSIVE ESTRUTURA DE FIXAÇÃO. AF_05/2017_P</t>
  </si>
  <si>
    <t>3.11</t>
  </si>
  <si>
    <t>TELHA DE FIBRA DE VIDRO ONDULADA INCOLOR, E = 0,6 MM, DE *0,50 X 2,44* M</t>
  </si>
  <si>
    <t xml:space="preserve">M2    </t>
  </si>
  <si>
    <t>4.4</t>
  </si>
  <si>
    <t>95957</t>
  </si>
  <si>
    <t>(COMPOSIÇÃO REPRESENTATIVA) EXECUÇÃO DE ESTRUTURAS DE CONCRETO ARMADO, PARA EDIFICAÇÃO INSTITUCIONAL TÉRREA, FCK = 25 MPA. AF_01/2017</t>
  </si>
  <si>
    <t>83534</t>
  </si>
  <si>
    <t>LASTRO DE CONCRETO, PREPARO MECÂNICO, INCLUSOS ADITIVO IMPERMEABILIZANTE, LANÇAMENTO E ADENSAMENTO</t>
  </si>
  <si>
    <t>93182</t>
  </si>
  <si>
    <t>VERGA PRÉ-MOLDADA PARA JANELAS COM ATÉ 1,5 M DE VÃO. AF_03/2016</t>
  </si>
  <si>
    <t>93183</t>
  </si>
  <si>
    <t>VERGA PRÉ-MOLDADA PARA JANELAS COM MAIS DE 1,5 M DE VÃO. AF_03/2016</t>
  </si>
  <si>
    <t>4.5</t>
  </si>
  <si>
    <t>93184</t>
  </si>
  <si>
    <t>VERGA PRÉ-MOLDADA PARA PORTAS COM ATÉ 1,5 M DE VÃO. AF_03/2016</t>
  </si>
  <si>
    <t>4.6</t>
  </si>
  <si>
    <t>93185</t>
  </si>
  <si>
    <t>VERGA PRÉ-MOLDADA PARA PORTAS COM MAIS DE 1,5 M DE VÃO. AF_03/2016</t>
  </si>
  <si>
    <t>Alvenaria</t>
  </si>
  <si>
    <t>87496</t>
  </si>
  <si>
    <t>ALVENARIA DE VEDAÇÃO DE BLOCOS CERÂMICOS FURADOS NA HORIZONTAL DE 9X19X19CM (ESPESSURA 9CM) DE PAREDES COM ÁREA LÍQUIDA MENOR QUE 6M² SEM VÃOS E ARGAMASSA DE ASSENTAMENTO COM PREPARO MANUAL. AF_06/2014</t>
  </si>
  <si>
    <t>87453</t>
  </si>
  <si>
    <t>ALVENARIA DE VEDAÇÃO DE BLOCOS VAZADOS DE CONCRETO DE 9X19X39CM (ESPESSURA 9CM) DE PAREDES COM ÁREA LÍQUIDA MAIOR OU IGUAL A 6M² SEM VÃOS E ARGAMASSA DE ASSENTAMENTO COM PREPARO EM BETONEIRA. AF_06/2014</t>
  </si>
  <si>
    <t>90443</t>
  </si>
  <si>
    <t>RASGO EM ALVENARIA PARA RAMAIS/ DISTRIBUIÇÃO COM DIAMETROS MENORES OU IGUAIS A 40 MM. AF_05/2015</t>
  </si>
  <si>
    <t>Revestimento/Piso</t>
  </si>
  <si>
    <t>6.4</t>
  </si>
  <si>
    <t>6.5</t>
  </si>
  <si>
    <t>6.6</t>
  </si>
  <si>
    <t>6.7</t>
  </si>
  <si>
    <t>6.8</t>
  </si>
  <si>
    <t>6.9</t>
  </si>
  <si>
    <t>6.10</t>
  </si>
  <si>
    <t>6.11</t>
  </si>
  <si>
    <t>6.12</t>
  </si>
  <si>
    <t>87878</t>
  </si>
  <si>
    <t>CHAPISCO APLICADO EM ALVENARIAS E ESTRUTURAS DE CONCRETO INTERNAS, COM COLHER DE PEDREIRO.  ARGAMASSA TRAÇO 1:3 COM PREPARO MANUAL. AF_06/2014</t>
  </si>
  <si>
    <t>87893</t>
  </si>
  <si>
    <t>CHAPISCO APLICADO EM ALVENARIA (SEM PRESENÇA DE VÃOS) E ESTRUTURAS DE CONCRETO DE FACHADA, COM COLHER DE PEDREIRO.  ARGAMASSA TRAÇO 1:3 COM PREPARO MANUAL. AF_06/2014</t>
  </si>
  <si>
    <t>87541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</si>
  <si>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</si>
  <si>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90406</t>
  </si>
  <si>
    <t>MASSA ÚNICA, PARA RECEBIMENTO DE PINTURA, EM ARGAMASSA TRAÇO 1:2:8, PREPARO MECÂNICO COM BETONEIRA 400L, APLICADA MANUALMENTE EM TETO, ESPESSURA DE 20MM, COM EXECUÇÃO DE TALISCAS. AF_03/2015</t>
  </si>
  <si>
    <t>87775</t>
  </si>
  <si>
    <t>EMBOÇO OU MASSA ÚNICA EM ARGAMASSA TRAÇO 1:2:8, PREPARO MECÂNICO COM BETONEIRA 400 L, APLICADA MANUALMENTE EM PANOS DE FACHADA COM PRESENÇA DE VÃOS, ESPESSURA DE 25 MM. AF_06/2014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</si>
  <si>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</si>
  <si>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</si>
  <si>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87269</t>
  </si>
  <si>
    <t>REVESTIMENTO CERÂMICO PARA PAREDES INTERNAS COM PLACAS TIPO ESMALTADA EXTRA DE DIMENSÕES 25X35 CM APLICADAS EM AMBIENTES DE ÁREA MAIOR QUE 5 M² NA ALTURA INTEIRA DAS PAREDES. AF_06/2014</t>
  </si>
  <si>
    <t>87251</t>
  </si>
  <si>
    <t>REVESTIMENTO CERÂMICO PARA PISO COM PLACAS TIPO GRÊS DE DIMENSÕES 45X45 CM APLICADA EM AMBIENTES DE ÁREA MAIOR QUE 10 M2. AF_06/2014</t>
  </si>
  <si>
    <t>92393</t>
  </si>
  <si>
    <t>EXECUÇÃO DE PAVIMENTO EM PISO INTERTRAVADO, COM BLOCO SEXTAVADO DE 25 X 25 CM, ESPESSURA 6 CM. AF_12/2015</t>
  </si>
  <si>
    <t>92395</t>
  </si>
  <si>
    <t>EXECUÇÃO DE PAVIMENTO EM PISO INTERTRAVADO, COM BLOCO SEXTAVADO DE 25 X 25 CM, ESPESSURA 10 CM. AF_12/2015</t>
  </si>
  <si>
    <t>88649</t>
  </si>
  <si>
    <t>RODAPÉ CERÂMICO DE 7CM DE ALTURA COM PLACAS TIPO ESMALTADA EXTRA DE DIMENSÕES 45X45CM. AF_06/2014</t>
  </si>
  <si>
    <t>98689</t>
  </si>
  <si>
    <t>SOLEIRA EM GRANITO, LARGURA 15 CM, ESPESSURA 2,0 CM. AF_06/2018</t>
  </si>
  <si>
    <t>6.13</t>
  </si>
  <si>
    <t>PEITORIL EM MARMORE, POLIDO, BRANCO COMUM, L= *15* CM, E=  *2,0* CM, COM PINGADEIRA</t>
  </si>
  <si>
    <t xml:space="preserve">M     </t>
  </si>
  <si>
    <t>7.7</t>
  </si>
  <si>
    <t>7.8</t>
  </si>
  <si>
    <t>7.9</t>
  </si>
  <si>
    <t>7.10</t>
  </si>
  <si>
    <t>7.11</t>
  </si>
  <si>
    <t>90843</t>
  </si>
  <si>
    <t>KIT DE PORTA DE MADEIRA PARA PINTURA, SEMI-OCA (LEVE OU MÉDIA), PADRÃO MÉDIO, 80X210CM, ESPESSURA DE 3,5CM, ITENS INCLUSOS: DOBRADIÇAS, MONTAGEM E INSTALAÇÃO DO BATENTE, FECHADURA COM EXECUÇÃO DO FURO - FORNECIMENTO E INSTALAÇÃO. AF_08/2015</t>
  </si>
  <si>
    <t>90844</t>
  </si>
  <si>
    <t>KIT DE PORTA DE MADEIRA PARA PINTURA, SEMI-OCA (LEVE OU MÉDIA), PADRÃO MÉDIO, 90X210CM, ESPESSURA DE 3,5CM, ITENS INCLUSOS: DOBRADIÇAS, MONTAGEM E INSTALAÇÃO DO BATENTE, FECHADURA COM EXECUÇÃO DO FURO - FORNECIMENTO E INSTALAÇÃO. AF_08/2015</t>
  </si>
  <si>
    <t>73910/8</t>
  </si>
  <si>
    <t>PORTA DE MADEIRA COMPENSADA LISA PARA PINTURA, 120X210X3,5CM, 2 FOLHAS, INCLUSO ADUELA 2A, ALIZAR 2A E DOBRADICAS</t>
  </si>
  <si>
    <t>91288</t>
  </si>
  <si>
    <t>ADUELA / MARCO / BATENTE PARA PORTA DE 80X210CM, PADRÃO POPULAR - FORNECIMENTO E MONTAGEM. AF_08/2015</t>
  </si>
  <si>
    <t>91290</t>
  </si>
  <si>
    <t>ADUELA / MARCO / BATENTE PARA PORTA DE 90X210CM, PADRÃO POPULAR - FORNECIMENTO E MONTAGEM. AF_08/2015</t>
  </si>
  <si>
    <t>90828</t>
  </si>
  <si>
    <t>ALIZAR / GUARNIÇÃO DE 5X1,5CM PARA PORTA DE 80X210CM FIXADO COM PREGOS, PADRÃO MÉDIO - FORNECIMENTO E INSTALAÇÃO. AF_08/2015</t>
  </si>
  <si>
    <t>90829</t>
  </si>
  <si>
    <t>ALIZAR / GUARNIÇÃO DE 5X1,5CM PARA PORTA DE 90X210CM FIXADO COM PREGOS, PADRÃO MÉDIO - FORNECIMENTO E INSTALAÇÃO. AF_08/2015</t>
  </si>
  <si>
    <t>68054</t>
  </si>
  <si>
    <t>PORTAO DE FERRO EM CHAPA GALVANIZADA PLANA 14 GSG</t>
  </si>
  <si>
    <t>73932/1</t>
  </si>
  <si>
    <t>GRADE DE FERRO EM BARRA CHATA 3/16"</t>
  </si>
  <si>
    <t>94581</t>
  </si>
  <si>
    <t>JANELA DE ALUMÍNIO MAXIM-AR, FIXAÇÃO COM ARGAMASSA, COM VIDROS, PADRONIZADA. AF_07/2016</t>
  </si>
  <si>
    <t>85010</t>
  </si>
  <si>
    <t>CAIXILHO FIXO, DE ALUMINIO, PARA VIDRO</t>
  </si>
  <si>
    <t>7.12</t>
  </si>
  <si>
    <t>72120</t>
  </si>
  <si>
    <t>VIDRO TEMPERADO INCOLOR, ESPESSURA 10MM, FORNECIMENTO E INSTALACAO, INCLUSIVE MASSA PARA VEDACAO</t>
  </si>
  <si>
    <t>7.13</t>
  </si>
  <si>
    <t>68050</t>
  </si>
  <si>
    <t>PORTA DE CORRER EM ALUMINIO, COM DUAS FOLHAS PARA VIDRO, INCLUSO VIDRO LISO INCOLOR, FECHADURA E PUXADOR, SEM GUARNICAO/ALIZAR/VISTA</t>
  </si>
  <si>
    <t>7.14</t>
  </si>
  <si>
    <t>84885</t>
  </si>
  <si>
    <t>JOGO DE FERRAGENS CROMADAS PARA PORTA DE VIDRO TEMPERADO, UMA FOLHA COMPOSTO DE DOBRADICAS SUPERIOR E INFERIOR, TRINCO, FECHADURA, CONTRA FECHADURA COM CAPUCHINHO SEM MOLA E PUXADOR</t>
  </si>
  <si>
    <t>7.15</t>
  </si>
  <si>
    <t>FECHADURA BICO DE PAPAGAIO, MAQUINA *45* MM, CROMADA, COM CILINDRO, PARA PORTA DE CORRER EXTERNA - COMPLETA</t>
  </si>
  <si>
    <t>CJ</t>
  </si>
  <si>
    <t>7.16</t>
  </si>
  <si>
    <t>FECHADURA C/ CILINDRO LATAO CROMADO P/ PORTA VIDRO TP AROUCA 2171-L OU EQUIV</t>
  </si>
  <si>
    <t>8.4</t>
  </si>
  <si>
    <t>8.5</t>
  </si>
  <si>
    <t>8.6</t>
  </si>
  <si>
    <t>8.7</t>
  </si>
  <si>
    <t>8.8</t>
  </si>
  <si>
    <t>8.9</t>
  </si>
  <si>
    <t>8.10</t>
  </si>
  <si>
    <t>74145/1</t>
  </si>
  <si>
    <t>PINTURA ESMALTE FOSCO, DUAS DEMAOS, SOBRE SUPERFICIE METALICA, INCLUSO UMA DEMAO DE FUNDO ANTICORROSIVO. UTILIZACAO DE REVOLVER ( AR-COMPRIMIDO).</t>
  </si>
  <si>
    <t>74133/1</t>
  </si>
  <si>
    <t>EMASSAMENTO COM MASSA A OLEO, UMA DEMAO</t>
  </si>
  <si>
    <t>73739/1</t>
  </si>
  <si>
    <t>PINTURA ESMALTE ACETINADO EM MADEIRA, DUAS DEMAOS</t>
  </si>
  <si>
    <t>88484</t>
  </si>
  <si>
    <t>APLICAÇÃO DE FUNDO SELADOR ACRÍLICO EM TETO, UMA DEMÃO. AF_06/2014</t>
  </si>
  <si>
    <t>88485</t>
  </si>
  <si>
    <t>APLICAÇÃO DE FUNDO SELADOR ACRÍLICO EM PAREDES, UMA DEMÃO. AF_06/2014</t>
  </si>
  <si>
    <t>88494</t>
  </si>
  <si>
    <t>APLICAÇÃO E LIXAMENTO DE MASSA LÁTEX EM TETO, UMA DEMÃO. AF_06/2014</t>
  </si>
  <si>
    <t>88495</t>
  </si>
  <si>
    <t>APLICAÇÃO E LIXAMENTO DE MASSA LÁTEX EM PAREDES, UMA DEMÃO. AF_06/2014</t>
  </si>
  <si>
    <t>88488</t>
  </si>
  <si>
    <t>APLICAÇÃO MANUAL DE PINTURA COM TINTA LÁTEX ACRÍLICA EM TETO, DUAS DEMÃOS. AF_06/2014</t>
  </si>
  <si>
    <t>88489</t>
  </si>
  <si>
    <t>APLICAÇÃO MANUAL DE PINTURA COM TINTA LÁTEX ACRÍLICA EM PAREDES, DUAS DEMÃOS. AF_06/2014</t>
  </si>
  <si>
    <t>PT 04.15.0500</t>
  </si>
  <si>
    <t>Repintura com tinta plastica a base de PVA, equivalente a Suvinil Latex, para interior sobre superficie em bom estado e na cor existente, inclusive limpeza, leve lixamento com lixa fina e 1 demao de acabamento.(desonerado)</t>
  </si>
  <si>
    <t>8.11</t>
  </si>
  <si>
    <t>PT 04.15.0550</t>
  </si>
  <si>
    <t>Repintura com tinta plastica acetinada a base de PVA, equivalente a Super Concretina, para exterior sobre superficie em bom estado e na cor existente, inclusive limpeza, leve lixamento com lixa fina e 1 demao de acabamento.(desonerado)</t>
  </si>
  <si>
    <t>93128</t>
  </si>
  <si>
    <t>PONTO DE ILUMINAÇÃO RESIDENCIAL INCLUINDO INTERRUPTOR SIMPLES, CAIXA ELÉTRICA, ELETRODUTO, CABO, RASGO, QUEBRA E CHUMBAMENTO (EXCLUINDO LUMINÁRIA E LÂMPADA). AF_01/2016</t>
  </si>
  <si>
    <t>93140</t>
  </si>
  <si>
    <t>PONTO DE ILUMINAÇÃO RESIDENCIAL INCLUINDO INTERRUPTOR SIMPLES CONJUGADO COM PARALELO, CAIXA ELÉTRICA, ELETRODUTO, CABO, RASGO, QUEBRA E CHUMBAMENTO (EXCLUINDO LUMINÁRIA E LÂMPADA). AF_01/2016</t>
  </si>
  <si>
    <t>93141</t>
  </si>
  <si>
    <t>PONTO DE TOMADA RESIDENCIAL INCLUINDO TOMADA 10A/250V, CAIXA ELÉTRICA, ELETRODUTO, CABO, RASGO, QUEBRA E CHUMBAMENTO. AF_01/2016</t>
  </si>
  <si>
    <t>93143</t>
  </si>
  <si>
    <t>PONTO DE TOMADA RESIDENCIAL INCLUINDO TOMADA 20A/250V, CAIXA ELÉTRICA, ELETRODUTO, CABO, RASGO, QUEBRA E CHUMBAMENTO. AF_01/2016</t>
  </si>
  <si>
    <t>74131/4</t>
  </si>
  <si>
    <t>QUADRO DE DISTRIBUICAO DE ENERGIA DE EMBUTIR, EM CHAPA METALICA, PARA 18 DISJUNTORES TERMOMAGNETICOS MONOPOLARES, COM BARRAMENTO TRIFASICO E NEUTRO, FORNECIMENTO E INSTALACAO</t>
  </si>
  <si>
    <t>74130/1</t>
  </si>
  <si>
    <t>74130/2</t>
  </si>
  <si>
    <t>DISJUNTOR TERMOMAGNETICO MONOPOLAR PADRAO NEMA (AMERICANO) 35 A 50A 240V, FORNECIMENTO E INSTALACAO</t>
  </si>
  <si>
    <t>74130/3</t>
  </si>
  <si>
    <t>DISJUNTOR TERMOMAGNETICO BIPOLAR PADRAO NEMA (AMERICANO) 10 A 50A 240V, FORNECIMENTO E INSTALACAO</t>
  </si>
  <si>
    <t>91926</t>
  </si>
  <si>
    <t>CABO DE COBRE FLEXÍVEL ISOLADO, 2,5 MM², ANTI-CHAMA 450/750 V, PARA CIRCUITOS TERMINAIS - FORNECIMENTO E INSTALAÇÃO. AF_12/2015</t>
  </si>
  <si>
    <t>91928</t>
  </si>
  <si>
    <t>CABO DE COBRE FLEXÍVEL ISOLADO, 4 MM², ANTI-CHAMA 450/750 V, PARA CIRCUITOS TERMINAIS - FORNECIMENTO E INSTALAÇÃO. AF_12/2015</t>
  </si>
  <si>
    <t>91930</t>
  </si>
  <si>
    <t>CABO DE COBRE FLEXÍVEL ISOLADO, 6 MM², ANTI-CHAMA 450/750 V, PARA CIRCUITOS TERMINAIS - FORNECIMENTO E INSTALAÇÃO. AF_12/2015</t>
  </si>
  <si>
    <t>91932</t>
  </si>
  <si>
    <t>CABO DE COBRE FLEXÍVEL ISOLADO, 10 MM², ANTI-CHAMA 450/750 V, PARA CIRCUITOS TERMINAIS - FORNECIMENTO E INSTALAÇÃO. AF_12/2015</t>
  </si>
  <si>
    <t>9.13</t>
  </si>
  <si>
    <t>93043</t>
  </si>
  <si>
    <t>LÂMPADA LED 10 W BIVOLT BRANCA, FORMATO TRADICIONAL (BASE E27) - FORNECIMENTO E INSTALAÇÃO</t>
  </si>
  <si>
    <t>9.14</t>
  </si>
  <si>
    <t>LUMINARIA TIPO TARTARUGA PARA AREA EXTERNA EM ALUMINIO, COM GRADE, PARA 1 LAMPADA, BASE E27, POTENCIA MAXIMA 40/60 W (NAO INCLUI LAMPADA)</t>
  </si>
  <si>
    <t>9.15</t>
  </si>
  <si>
    <t>LUMINARIA DE EMERGENCIA 30 LEDS, POTENCIA 2 W, BATERIA DE LITIO, AUTONOMIA DE 6 HORAS</t>
  </si>
  <si>
    <t>9.16</t>
  </si>
  <si>
    <t>LUMINARIA PLAFON REDONDO COM VIDRO FOSCO DIAMETRO *30* CM, PARA 2 LAMPADAS, BASE E27, POTENCIA MAXIMA 40/60 W (NAO INCLUI LAMPADAS)</t>
  </si>
  <si>
    <t>9.17</t>
  </si>
  <si>
    <t>RELE FOTOELETRICO P/ COMANDO DE ILUMINACAO EXTERNA 220V/1000W - FORNECIMENTO E INSTALACAO</t>
  </si>
  <si>
    <t>9.18</t>
  </si>
  <si>
    <t>83401</t>
  </si>
  <si>
    <t>BRACO P/ LUMINARIA PUBLICA 1 X 1,50 M, EM TUBO ACO GALV 3/4, P/ FIXACAO EM POSTE OU PAREDE - FORNECIMENTO E INSTALACAO</t>
  </si>
  <si>
    <t>9.19</t>
  </si>
  <si>
    <t>83475</t>
  </si>
  <si>
    <t>LUMINARIA FECHADA PARA ILUMINACAO PUBLICA COM REATOR DE PARTIDA RAPIDA COM LAMPADA A VAPOR DE MERCURIO 250W - FORNECIMENTO E INSTALACAO</t>
  </si>
  <si>
    <t>9.20</t>
  </si>
  <si>
    <t>91831</t>
  </si>
  <si>
    <t>ELETRODUTO FLEXÍVEL CORRUGADO, PVC, DN 20 MM (1/2"), PARA CIRCUITOS TERMINAIS, INSTALADO EM FORRO - FORNECIMENTO E INSTALAÇÃO. AF_12/2015</t>
  </si>
  <si>
    <t>89633</t>
  </si>
  <si>
    <t>TUBO, CPVC, SOLDÁVEL, DN 15MM, INSTALADO EM RAMAL OU SUB-RAMAL DE ÁGUA - FORNECIMENTO E INSTALAÇÃO. AF_12/2014</t>
  </si>
  <si>
    <t>89801</t>
  </si>
  <si>
    <t>JOELHO 90 GRAUS, PVC, SERIE NORMAL, ESGOTO PREDIAL, DN 50 MM, JUNTA ELÁSTICA, FORNECIDO E INSTALADO EM PRUMADA DE ESGOTO SANITÁRIO OU VENTILAÇÃO. AF_12/2014</t>
  </si>
  <si>
    <t>89805</t>
  </si>
  <si>
    <t>JOELHO 90 GRAUS, PVC, SERIE NORMAL, ESGOTO PREDIAL, DN 75 MM, JUNTA ELÁSTICA, FORNECIDO E INSTALADO EM PRUMADA DE ESGOTO SANITÁRIO OU VENTILAÇÃO. AF_12/2014</t>
  </si>
  <si>
    <t>89786</t>
  </si>
  <si>
    <t>TE, PVC, SERIE NORMAL, ESGOTO PREDIAL, DN 75 X 75 MM, JUNTA ELÁSTICA, FORNECIDO E INSTALADO EM RAMAL DE DESCARGA OU RAMAL DE ESGOTO SANITÁRIO. AF_12/2014</t>
  </si>
  <si>
    <t>89796</t>
  </si>
  <si>
    <t>TE, PVC, SERIE NORMAL, ESGOTO PREDIAL, DN 100 X 100 MM, JUNTA ELÁSTICA, FORNECIDO E INSTALADO EM RAMAL DE DESCARGA OU RAMAL DE ESGOTO SANITÁRIO. AF_12/2014</t>
  </si>
  <si>
    <t>89809</t>
  </si>
  <si>
    <t>JOELHO 90 GRAUS, PVC, SERIE NORMAL, ESGOTO PREDIAL, DN 100 MM, JUNTA ELÁSTICA, FORNECIDO E INSTALADO EM PRUMADA DE ESGOTO SANITÁRIO OU VENTILAÇÃO. AF_12/2014</t>
  </si>
  <si>
    <t>89799</t>
  </si>
  <si>
    <t>TUBO PVC, SERIE NORMAL, ESGOTO PREDIAL, DN 75 MM, FORNECIDO E INSTALADO EM PRUMADA DE ESGOTO SANITÁRIO OU VENTILAÇÃO. AF_12/2014</t>
  </si>
  <si>
    <t>89848</t>
  </si>
  <si>
    <t>TUBO PVC, SERIE NORMAL, ESGOTO PREDIAL, DN 100 MM, FORNECIDO E INSTALADO EM SUBCOLETOR AÉREO DE ESGOTO SANITÁRIO. AF_12/2014</t>
  </si>
  <si>
    <t>91794</t>
  </si>
  <si>
    <t>(COMPOSIÇÃO REPRESENTATIVA) DO SERVIÇO DE INST. TUBO PVC, SÉRIE N, ESGOTO PREDIAL, DN 75 MM, (INST. EM RAMAL DE DESCARGA, RAMAL DE ESG. SANITÁRIO, PRUMADA DE ESG. SANITÁRIO OU VENTILAÇÃO), INCL. CONEXÕES, CORTES E FIXAÇÕES, P/ PRÉDIOS. AF_10/2015</t>
  </si>
  <si>
    <t>91795</t>
  </si>
  <si>
    <t>(COMPOSIÇÃO REPRESENTATIVA) DO SERVIÇO DE INST. TUBO PVC, SÉRIE N, ESGOTO PREDIAL, 100 MM (INST. RAMAL DESCARGA, RAMAL DE ESG. SANIT., PRUMADA ESG. SANIT., VENTILAÇÃO OU SUB-COLETOR AÉREO), INCL. CONEXÕES E CORTES, FIXAÇÕES, P/ PRÉDIOS. AF_10/2015</t>
  </si>
  <si>
    <t>89707</t>
  </si>
  <si>
    <t>CAIXA SIFONADA, PVC, DN 100 X 100 X 50 MM, JUNTA ELÁSTICA, FORNECIDA E INSTALADA EM RAMAL DE DESCARGA OU EM RAMAL DE ESGOTO SANITÁRIO. AF_12/2014</t>
  </si>
  <si>
    <t>89708</t>
  </si>
  <si>
    <t>CAIXA SIFONADA, PVC, DN 150 X 185 X 75 MM, JUNTA ELÁSTICA, FORNECIDA E INSTALADA EM RAMAL DE DESCARGA OU EM RAMAL DE ESGOTO SANITÁRIO. AF_12/2014</t>
  </si>
  <si>
    <t>CAIXA DE GORDURA EM PVC, DIAMETRO MINIMO 300 MM, DIAMETRO DE SAIDA 100 MM, CAPACIDADE  APROXIMADA 18 LITROS, COM TAMPA</t>
  </si>
  <si>
    <t>86932</t>
  </si>
  <si>
    <t>VASO SANITÁRIO SIFONADO COM CAIXA ACOPLADA LOUÇA BRANCA - PADRÃO MÉDIO, INCLUSO ENGATE FLEXÍVEL EM METAL CROMADO, 1/2 X 40CM - FORNECIMENTO E INSTALAÇÃO. AF_12/2013</t>
  </si>
  <si>
    <t>86942</t>
  </si>
  <si>
    <t>LAVATÓRIO LOUÇA BRANCA SUSPENSO, 29,5 X 39CM OU EQUIVALENTE, PADRÃO POPULAR, INCLUSO SIFÃO TIPO GARRAFA EM PVC, VÁLVULA E ENGATE FLEXÍVEL 30CM EM PLÁSTICO E TORNEIRA CROMADA DE MESA, PADRÃO POPULAR - FORNECIMENTO E INSTALAÇÃO. AF_12/2013</t>
  </si>
  <si>
    <t>TORNEIRA CROMADA COM BICO PARA JARDIM/TANQUE 1/2 " OU 3/4 " (REF 1153)</t>
  </si>
  <si>
    <t>86906</t>
  </si>
  <si>
    <t>TORNEIRA CROMADA DE MESA, 1/2" OU 3/4", PARA LAVATÓRIO, PADRÃO POPULAR - FORNECIMENTO E INSTALAÇÃO. AF_12/2013</t>
  </si>
  <si>
    <t>86910</t>
  </si>
  <si>
    <t>TORNEIRA CROMADA TUBO MÓVEL, DE PAREDE, 1/2" OU 3/4", PARA PIA DE COZINHA, PADRÃO MÉDIO - FORNECIMENTO E INSTALAÇÃO. AF_12/2013</t>
  </si>
  <si>
    <t>10.19</t>
  </si>
  <si>
    <t>AP 04.10.0053</t>
  </si>
  <si>
    <t>Banca de aco inoxidavel de (2x0,55)m, em chapa 18-304, com 1 cuba de (500x400x200)mm, em chapa 20-304, valvula americana, sifao de 1 1/2"x1 1/2", sobre apoios de alvenaria de meia vez e verga de concreto, sem revestimento; exclusive torneira. Fornecimento e colocacao.(desonerado)</t>
  </si>
  <si>
    <t>un</t>
  </si>
  <si>
    <t>10.20</t>
  </si>
  <si>
    <t>93441</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</si>
  <si>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</si>
  <si>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10.21</t>
  </si>
  <si>
    <t>95543</t>
  </si>
  <si>
    <t>PORTA TOALHA BANHO EM METAL CROMADO, TIPO BARRA, INCLUSO FIXAÇÃO. AF_10/2016</t>
  </si>
  <si>
    <t>10.22</t>
  </si>
  <si>
    <t>95544</t>
  </si>
  <si>
    <t>PAPELEIRA DE PAREDE EM METAL CROMADO SEM TAMPA, INCLUSO FIXAÇÃO. AF_10/2016</t>
  </si>
  <si>
    <t>10.23</t>
  </si>
  <si>
    <t>89957</t>
  </si>
  <si>
    <t>PONTO DE CONSUMO TERMINAL DE ÁGUA FRIA (SUBRAMAL) COM TUBULAÇÃO DE PVC, DN 25 MM, INSTALADO EM RAMAL DE ÁGUA, INCLUSOS RASGO E CHUMBAMENTO EM ALVENARIA. AF_12/2014</t>
  </si>
  <si>
    <t>10.24</t>
  </si>
  <si>
    <t>94795</t>
  </si>
  <si>
    <t>TORNEIRA DE BÓIA REAL, ROSCÁVEL, 1/2", FORNECIDA E INSTALADA EM RESERVAÇÃO DE ÁGUA. AF_06/2016</t>
  </si>
  <si>
    <t>10.25</t>
  </si>
  <si>
    <t>CAIXA D'AGUA EM POLIETILENO 1000 LITROS, COM TAMPA</t>
  </si>
  <si>
    <t>10.26</t>
  </si>
  <si>
    <t>DUCHA HIGIENICA PLASTICA COM REGISTRO METALICO 1/2 " (INSUMO)</t>
  </si>
  <si>
    <t>10.27</t>
  </si>
  <si>
    <t>89984</t>
  </si>
  <si>
    <t>REGISTRO DE PRESSÃO BRUTO, LATÃO, ROSCÁVEL, 1/2", COM ACABAMENTO E CANOPLA CROMADOS. FORNECIDO E INSTALADO EM RAMAL DE ÁGUA. AF_12/2014</t>
  </si>
  <si>
    <t>10.28</t>
  </si>
  <si>
    <t>86919</t>
  </si>
  <si>
    <t>TANQUE DE LOUÇA BRANCA COM COLUNA, 30L OU EQUIVALENTE, INCLUSO SIFÃO FLEXÍVEL EM PVC, VÁLVULA METÁLICA E TORNEIRA DE METAL CROMADO PADRÃO MÉDIO - FORNECIMENTO E INSTALAÇÃO. AF_12/2013</t>
  </si>
  <si>
    <t>11.4</t>
  </si>
  <si>
    <t>11.5</t>
  </si>
  <si>
    <t>11.6</t>
  </si>
  <si>
    <t>11.7</t>
  </si>
  <si>
    <t>73714</t>
  </si>
  <si>
    <t>CAIXA PARA RALO C OM GRELHA FOFO 135 KG DE ALV TIJOLO MACICO (7X10X20) PAREDES DE UMA VEZ (0.20 M) DE 0.90X1.20X1.50 M (EXTERNA) COM ARGAMASSA 1:4 CIMENTO:AREIA, BASE CONC FCK=10 MPA, EXCLUSIVE ESCAVACAO E REATERRO.</t>
  </si>
  <si>
    <t>83624</t>
  </si>
  <si>
    <t>GRELHA DE FERRO FUNDIDO PARA CANALETA LARG = 20CM, FORNECIMENTO E ASSENTAMENTO</t>
  </si>
  <si>
    <t>83716</t>
  </si>
  <si>
    <t>GRELHA FF 30X90CM, 135KG, P/ CX RALO COM ASSENTAMENTO DE ARGAMASSA CIMENTO/AREIA 1:4 - FORNECIMENTO E INSTALAÇÃO</t>
  </si>
  <si>
    <t>95571</t>
  </si>
  <si>
    <t>TUBO DE CONCRETO (SIMPLES) PARA REDES COLETORAS DE ÁGUAS PLUVIAIS, DIÂMETRO DE 400 MM, JUNTA RÍGIDA, INSTALADO EM LOCAL COM ALTO NÍVEL DE INTERFERÊNCIAS - FORNECIMENTO E ASSENTAMENTO. AF_12/2015</t>
  </si>
  <si>
    <t>98057</t>
  </si>
  <si>
    <t>TANQUE SÉPTICO CIRCULAR, EM CONCRETO PRÉ-MOLDADO, DIÂMETRO INTERNO = 2,88 M, ALTURA INTERNA = 2,50 M, VOLUME ÚTIL: 14657,4 L (PARA 105 CONTRIBUINTES). AF_05/2018</t>
  </si>
  <si>
    <t>98093</t>
  </si>
  <si>
    <t>FILTRO ANAERÓBIO RETANGULAR, EM ALVENARIA COM BLOCOS DE CONCRETO, DIMENSÕES INTERNAS: 1,6 X 5,6 X 1,67 M, VOLUME ÚTIL: 10752 L (PARA 103 CONTRIBUINTES). AF_05/2018</t>
  </si>
  <si>
    <t>ES 04.25.0620</t>
  </si>
  <si>
    <t>Gradil eletrofundido tipo Orsometal ou similar, na malha (65x132)mm e barra portante (25x2)mm, fio 5, montantes (2120x76x8)mm, parafusos, pintura eletrostatica nas cores verde ou cinza; inclusive montagem.(desonerado)</t>
  </si>
  <si>
    <t>BDI DE 22,47%</t>
  </si>
  <si>
    <t>TOMADA DE PREÇOS Nº 002/2019</t>
  </si>
  <si>
    <t>Homologação: __/__/2019</t>
  </si>
  <si>
    <t>Previsão Publicação: __/__/2019</t>
  </si>
  <si>
    <t>Prazo do Contrato:</t>
  </si>
  <si>
    <t>AMPLIAÇÃO E ADEQUAÇÃO DO POSTO DE SAÚDE – CAMPINAS</t>
  </si>
  <si>
    <t>O pertinente contrato terá vigência de 07 (sete) meses, conforme Cronograma, a partir da emissão da Ordem de Serviço;</t>
  </si>
  <si>
    <t>Prazo do Contrato: 07 (sete) meses a contar da Ordem de Serviço.</t>
  </si>
  <si>
    <t>PROCESSO ADMINISTRATIVO Nº 0606/2019 de 14/02/2019</t>
  </si>
  <si>
    <t>N° 1801.1030100701.155 4490.51.00-69 – SMS</t>
  </si>
  <si>
    <t>Abertura das Propostas: 19/03/2019 às 10:00hs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</si>
</sst>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0.0"/>
    <numFmt numFmtId="212" formatCode="#,##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u val="single"/>
      <sz val="10"/>
      <name val="Arial"/>
      <family val="2"/>
    </font>
    <font>
      <b/>
      <sz val="7"/>
      <name val="Arial"/>
      <family val="2"/>
    </font>
    <font>
      <sz val="7"/>
      <name val="Arial"/>
      <family val="2"/>
    </font>
    <font>
      <sz val="8"/>
      <color indexed="8"/>
      <name val="Arial"/>
      <family val="2"/>
    </font>
    <font>
      <sz val="9"/>
      <name val="Arial"/>
      <family val="2"/>
    </font>
    <font>
      <sz val="9"/>
      <color indexed="8"/>
      <name val="Arial"/>
      <family val="2"/>
    </font>
    <font>
      <b/>
      <sz val="8"/>
      <color indexed="8"/>
      <name val="Arial"/>
      <family val="2"/>
    </font>
    <font>
      <b/>
      <sz val="9"/>
      <name val="Arial"/>
      <family val="2"/>
    </font>
    <font>
      <b/>
      <sz val="9"/>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hair">
        <color indexed="23"/>
      </left>
      <right style="hair">
        <color indexed="23"/>
      </right>
      <top style="hair">
        <color indexed="23"/>
      </top>
      <bottom style="hair">
        <color indexed="23"/>
      </bottom>
    </border>
    <border>
      <left style="thin">
        <color indexed="23"/>
      </left>
      <right style="hair">
        <color indexed="23"/>
      </right>
      <top style="hair">
        <color indexed="23"/>
      </top>
      <bottom style="hair">
        <color indexed="23"/>
      </bottom>
    </border>
    <border>
      <left style="thin">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style="thin">
        <color indexed="23"/>
      </top>
      <bottom style="thin">
        <color indexed="23"/>
      </bottom>
    </border>
    <border>
      <left>
        <color indexed="63"/>
      </left>
      <right style="hair">
        <color indexed="23"/>
      </right>
      <top style="hair">
        <color indexed="23"/>
      </top>
      <bottom style="hair">
        <color indexed="23"/>
      </bottom>
    </border>
    <border>
      <left style="hair">
        <color indexed="23"/>
      </left>
      <right style="hair"/>
      <top style="hair">
        <color indexed="23"/>
      </top>
      <bottom style="hair">
        <color indexed="23"/>
      </bottom>
    </border>
    <border>
      <left>
        <color indexed="63"/>
      </left>
      <right style="hair"/>
      <top>
        <color indexed="63"/>
      </top>
      <bottom style="hair">
        <color indexed="23"/>
      </bottom>
    </border>
    <border>
      <left style="thin">
        <color indexed="23"/>
      </left>
      <right>
        <color indexed="63"/>
      </right>
      <top style="hair">
        <color indexed="23"/>
      </top>
      <bottom style="hair">
        <color indexed="55"/>
      </bottom>
    </border>
    <border>
      <left>
        <color indexed="63"/>
      </left>
      <right>
        <color indexed="63"/>
      </right>
      <top style="hair">
        <color indexed="23"/>
      </top>
      <bottom style="hair">
        <color indexed="55"/>
      </bottom>
    </border>
    <border>
      <left style="hair">
        <color indexed="55"/>
      </left>
      <right style="hair"/>
      <top style="hair">
        <color indexed="23"/>
      </top>
      <bottom style="hair">
        <color indexed="55"/>
      </bottom>
    </border>
    <border>
      <left style="hair">
        <color indexed="55"/>
      </left>
      <right style="hair">
        <color indexed="55"/>
      </right>
      <top style="hair">
        <color indexed="55"/>
      </top>
      <bottom>
        <color indexed="63"/>
      </bottom>
    </border>
    <border>
      <left style="hair">
        <color indexed="55"/>
      </left>
      <right style="hair"/>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23"/>
      </top>
      <bottom style="hair">
        <color indexed="55"/>
      </bottom>
    </border>
    <border>
      <left style="hair">
        <color indexed="23"/>
      </left>
      <right>
        <color indexed="63"/>
      </right>
      <top style="hair">
        <color indexed="55"/>
      </top>
      <bottom>
        <color indexed="63"/>
      </bottom>
    </border>
    <border>
      <left>
        <color indexed="63"/>
      </left>
      <right style="hair"/>
      <top style="hair">
        <color indexed="55"/>
      </top>
      <bottom>
        <color indexed="63"/>
      </bottom>
    </border>
    <border>
      <left style="hair">
        <color indexed="23"/>
      </left>
      <right>
        <color indexed="63"/>
      </right>
      <top>
        <color indexed="63"/>
      </top>
      <bottom style="hair">
        <color indexed="22"/>
      </bottom>
    </border>
    <border>
      <left>
        <color indexed="63"/>
      </left>
      <right style="hair"/>
      <top>
        <color indexed="63"/>
      </top>
      <bottom style="hair">
        <color indexed="22"/>
      </bottom>
    </border>
    <border>
      <left>
        <color indexed="63"/>
      </left>
      <right>
        <color indexed="6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8"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09">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4" fontId="0" fillId="0" borderId="0" xfId="0" applyNumberFormat="1" applyFont="1" applyBorder="1" applyAlignment="1" applyProtection="1">
      <alignment horizontal="center" vertical="center" wrapText="1"/>
      <protection hidden="1"/>
    </xf>
    <xf numFmtId="171" fontId="0" fillId="0" borderId="0" xfId="53" applyFont="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0" fontId="11" fillId="0" borderId="0" xfId="0" applyFont="1" applyBorder="1" applyAlignment="1" applyProtection="1">
      <alignment vertical="center" wrapText="1"/>
      <protection hidden="1"/>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183" fontId="0" fillId="0" borderId="0" xfId="0" applyNumberFormat="1" applyAlignment="1">
      <alignment horizontal="left"/>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184" fontId="13" fillId="0" borderId="0" xfId="0" applyNumberFormat="1" applyFont="1" applyBorder="1" applyAlignment="1" applyProtection="1">
      <alignment vertical="center" wrapText="1"/>
      <protection hidden="1"/>
    </xf>
    <xf numFmtId="0" fontId="10" fillId="16" borderId="11" xfId="0" applyFont="1" applyFill="1" applyBorder="1" applyAlignment="1" applyProtection="1">
      <alignment horizontal="center" vertical="center" wrapText="1"/>
      <protection hidden="1"/>
    </xf>
    <xf numFmtId="0" fontId="10" fillId="16" borderId="12" xfId="0" applyFont="1" applyFill="1" applyBorder="1" applyAlignment="1" applyProtection="1">
      <alignment horizontal="center" vertical="center" wrapText="1"/>
      <protection hidden="1"/>
    </xf>
    <xf numFmtId="0" fontId="10" fillId="16" borderId="13"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208" fontId="10" fillId="16" borderId="12" xfId="0" applyNumberFormat="1" applyFont="1" applyFill="1" applyBorder="1" applyAlignment="1" applyProtection="1">
      <alignment horizontal="center" vertical="center" wrapText="1"/>
      <protection hidden="1"/>
    </xf>
    <xf numFmtId="208" fontId="14" fillId="0" borderId="14" xfId="0" applyNumberFormat="1" applyFont="1" applyBorder="1" applyAlignment="1">
      <alignment horizontal="center" vertical="center" wrapText="1"/>
    </xf>
    <xf numFmtId="177" fontId="0" fillId="0" borderId="0" xfId="47" applyFont="1" applyBorder="1" applyAlignment="1" applyProtection="1">
      <alignment horizontal="center" vertical="center" wrapText="1"/>
      <protection hidden="1"/>
    </xf>
    <xf numFmtId="184" fontId="15" fillId="0" borderId="15" xfId="0" applyNumberFormat="1" applyFont="1" applyBorder="1" applyAlignment="1">
      <alignment horizontal="center" vertical="center" wrapText="1"/>
    </xf>
    <xf numFmtId="0" fontId="15" fillId="0" borderId="14" xfId="0" applyFont="1" applyBorder="1" applyAlignment="1">
      <alignment vertical="center" wrapText="1"/>
    </xf>
    <xf numFmtId="0" fontId="16" fillId="0" borderId="14" xfId="0" applyFont="1" applyBorder="1" applyAlignment="1">
      <alignment horizontal="center" vertical="center" wrapText="1"/>
    </xf>
    <xf numFmtId="208" fontId="16" fillId="0" borderId="14" xfId="0" applyNumberFormat="1" applyFont="1" applyBorder="1" applyAlignment="1">
      <alignment horizontal="center" vertical="center" wrapText="1"/>
    </xf>
    <xf numFmtId="184" fontId="15" fillId="0" borderId="16" xfId="0" applyNumberFormat="1" applyFont="1" applyBorder="1" applyAlignment="1">
      <alignment horizontal="center" vertical="center" wrapText="1"/>
    </xf>
    <xf numFmtId="0" fontId="15" fillId="0" borderId="17" xfId="0" applyFont="1" applyBorder="1" applyAlignment="1">
      <alignment vertical="center" wrapText="1"/>
    </xf>
    <xf numFmtId="0" fontId="16" fillId="0" borderId="17" xfId="0" applyFont="1" applyBorder="1" applyAlignment="1">
      <alignment horizontal="center" vertical="center" wrapText="1"/>
    </xf>
    <xf numFmtId="0" fontId="0" fillId="24" borderId="17" xfId="0" applyFill="1" applyBorder="1" applyAlignment="1">
      <alignment vertical="center"/>
    </xf>
    <xf numFmtId="0" fontId="10" fillId="16" borderId="18" xfId="0" applyFont="1" applyFill="1" applyBorder="1" applyAlignment="1" applyProtection="1">
      <alignment horizontal="center" vertical="center" wrapText="1"/>
      <protection hidden="1"/>
    </xf>
    <xf numFmtId="184" fontId="15" fillId="0" borderId="19" xfId="0" applyNumberFormat="1" applyFont="1" applyBorder="1" applyAlignment="1">
      <alignment horizontal="center" vertical="center" wrapText="1"/>
    </xf>
    <xf numFmtId="184" fontId="10" fillId="24" borderId="17" xfId="0" applyNumberFormat="1" applyFont="1" applyFill="1" applyBorder="1" applyAlignment="1">
      <alignment vertical="center"/>
    </xf>
    <xf numFmtId="184" fontId="15" fillId="0" borderId="17" xfId="0" applyNumberFormat="1" applyFont="1" applyBorder="1" applyAlignment="1">
      <alignment horizontal="center" vertical="center" wrapText="1"/>
    </xf>
    <xf numFmtId="184"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0" fontId="16" fillId="0" borderId="0" xfId="0" applyFont="1" applyBorder="1" applyAlignment="1">
      <alignment horizontal="center" vertical="center" wrapText="1"/>
    </xf>
    <xf numFmtId="184" fontId="16" fillId="0" borderId="0" xfId="0" applyNumberFormat="1" applyFont="1" applyBorder="1" applyAlignment="1">
      <alignment horizontal="center" vertical="center" wrapText="1"/>
    </xf>
    <xf numFmtId="184" fontId="10" fillId="24" borderId="16" xfId="0" applyNumberFormat="1" applyFont="1" applyFill="1" applyBorder="1" applyAlignment="1">
      <alignment horizontal="center" vertical="center"/>
    </xf>
    <xf numFmtId="0" fontId="3" fillId="24" borderId="17" xfId="0" applyFont="1" applyFill="1" applyBorder="1" applyAlignment="1">
      <alignment horizontal="center" vertical="center"/>
    </xf>
    <xf numFmtId="184" fontId="10" fillId="24" borderId="17" xfId="0" applyNumberFormat="1" applyFont="1" applyFill="1" applyBorder="1" applyAlignment="1">
      <alignment horizontal="center" vertical="center"/>
    </xf>
    <xf numFmtId="4" fontId="10" fillId="0" borderId="20" xfId="53" applyNumberFormat="1" applyFont="1" applyFill="1" applyBorder="1" applyAlignment="1" applyProtection="1">
      <alignment horizontal="center" vertical="center" wrapText="1"/>
      <protection hidden="1"/>
    </xf>
    <xf numFmtId="4" fontId="0" fillId="24" borderId="21" xfId="0" applyNumberFormat="1" applyFill="1" applyBorder="1" applyAlignment="1">
      <alignment vertical="center"/>
    </xf>
    <xf numFmtId="183" fontId="18" fillId="0" borderId="0" xfId="47" applyNumberFormat="1" applyFont="1" applyBorder="1" applyAlignment="1" applyProtection="1">
      <alignment horizontal="left" vertical="center"/>
      <protection hidden="1"/>
    </xf>
    <xf numFmtId="184" fontId="15" fillId="0" borderId="22" xfId="0" applyNumberFormat="1" applyFont="1" applyBorder="1" applyAlignment="1">
      <alignment horizontal="center" vertical="center" wrapText="1"/>
    </xf>
    <xf numFmtId="184" fontId="15" fillId="0" borderId="23" xfId="0" applyNumberFormat="1" applyFont="1" applyBorder="1" applyAlignment="1">
      <alignment horizontal="center" vertical="center" wrapText="1"/>
    </xf>
    <xf numFmtId="0" fontId="15" fillId="0" borderId="23" xfId="0" applyFont="1" applyBorder="1" applyAlignment="1">
      <alignment vertical="center" wrapText="1"/>
    </xf>
    <xf numFmtId="0" fontId="16" fillId="0" borderId="23" xfId="0" applyFont="1" applyBorder="1" applyAlignment="1">
      <alignment horizontal="center" vertical="center" wrapText="1"/>
    </xf>
    <xf numFmtId="208" fontId="17" fillId="0" borderId="23" xfId="0" applyNumberFormat="1" applyFont="1" applyBorder="1" applyAlignment="1">
      <alignment horizontal="center" vertical="center" wrapText="1"/>
    </xf>
    <xf numFmtId="4" fontId="3" fillId="24" borderId="24" xfId="53" applyNumberFormat="1" applyFont="1" applyFill="1" applyBorder="1" applyAlignment="1" applyProtection="1">
      <alignment horizontal="center" vertical="center" wrapText="1"/>
      <protection hidden="1"/>
    </xf>
    <xf numFmtId="184" fontId="3" fillId="24" borderId="17" xfId="0" applyNumberFormat="1" applyFont="1" applyFill="1" applyBorder="1" applyAlignment="1">
      <alignment horizontal="center" vertical="center"/>
    </xf>
    <xf numFmtId="4" fontId="10" fillId="24" borderId="21" xfId="0" applyNumberFormat="1" applyFont="1" applyFill="1" applyBorder="1" applyAlignment="1">
      <alignment vertical="center"/>
    </xf>
    <xf numFmtId="208" fontId="19" fillId="24" borderId="25" xfId="0" applyNumberFormat="1" applyFont="1" applyFill="1" applyBorder="1" applyAlignment="1">
      <alignment horizontal="center" vertical="center" wrapText="1"/>
    </xf>
    <xf numFmtId="4" fontId="5" fillId="24" borderId="26" xfId="53" applyNumberFormat="1" applyFont="1" applyFill="1" applyBorder="1" applyAlignment="1" applyProtection="1">
      <alignment horizontal="right" vertical="center" wrapText="1"/>
      <protection hidden="1"/>
    </xf>
    <xf numFmtId="2" fontId="16" fillId="0" borderId="14" xfId="0" applyNumberFormat="1" applyFont="1" applyBorder="1" applyAlignment="1">
      <alignment horizontal="center" vertical="center" wrapText="1"/>
    </xf>
    <xf numFmtId="2" fontId="16" fillId="0" borderId="23" xfId="0" applyNumberFormat="1" applyFont="1" applyBorder="1" applyAlignment="1">
      <alignment horizontal="center" vertical="center" wrapText="1"/>
    </xf>
    <xf numFmtId="2" fontId="0" fillId="24" borderId="17" xfId="0" applyNumberFormat="1" applyFill="1" applyBorder="1" applyAlignment="1">
      <alignment vertical="center"/>
    </xf>
    <xf numFmtId="2" fontId="10" fillId="24" borderId="17" xfId="0" applyNumberFormat="1" applyFont="1" applyFill="1" applyBorder="1" applyAlignment="1">
      <alignment vertical="center"/>
    </xf>
    <xf numFmtId="2" fontId="16" fillId="0" borderId="17" xfId="0" applyNumberFormat="1" applyFont="1" applyBorder="1" applyAlignment="1">
      <alignment horizontal="center" vertical="center" wrapText="1"/>
    </xf>
    <xf numFmtId="208" fontId="17" fillId="0" borderId="27" xfId="0" applyNumberFormat="1" applyFont="1" applyBorder="1" applyAlignment="1">
      <alignment horizontal="center" vertical="center" wrapText="1"/>
    </xf>
    <xf numFmtId="208" fontId="17" fillId="24" borderId="27" xfId="0" applyNumberFormat="1" applyFont="1" applyFill="1" applyBorder="1" applyAlignment="1">
      <alignment horizontal="center" vertical="center" wrapText="1"/>
    </xf>
    <xf numFmtId="4" fontId="16" fillId="0" borderId="14" xfId="0" applyNumberFormat="1" applyFont="1" applyBorder="1" applyAlignment="1">
      <alignment horizontal="center" vertical="center" wrapText="1"/>
    </xf>
    <xf numFmtId="4" fontId="5" fillId="0" borderId="0" xfId="0" applyNumberFormat="1" applyFont="1" applyBorder="1" applyAlignment="1" applyProtection="1">
      <alignment vertical="center"/>
      <protection hidden="1"/>
    </xf>
    <xf numFmtId="4" fontId="10" fillId="16" borderId="12" xfId="0" applyNumberFormat="1" applyFont="1" applyFill="1" applyBorder="1" applyAlignment="1" applyProtection="1">
      <alignment horizontal="center" vertical="center" wrapText="1"/>
      <protection hidden="1"/>
    </xf>
    <xf numFmtId="4" fontId="10" fillId="24" borderId="17" xfId="0" applyNumberFormat="1" applyFont="1" applyFill="1" applyBorder="1" applyAlignment="1">
      <alignment vertical="center"/>
    </xf>
    <xf numFmtId="4" fontId="17" fillId="0" borderId="28" xfId="0" applyNumberFormat="1" applyFont="1" applyBorder="1" applyAlignment="1">
      <alignment horizontal="center" vertical="center" wrapText="1"/>
    </xf>
    <xf numFmtId="4" fontId="0" fillId="24" borderId="17" xfId="0" applyNumberFormat="1" applyFill="1" applyBorder="1" applyAlignment="1">
      <alignment vertical="center"/>
    </xf>
    <xf numFmtId="4" fontId="17" fillId="0" borderId="27" xfId="0" applyNumberFormat="1" applyFont="1" applyBorder="1" applyAlignment="1">
      <alignment horizontal="center" vertical="center" wrapText="1"/>
    </xf>
    <xf numFmtId="4" fontId="16" fillId="0" borderId="0" xfId="0" applyNumberFormat="1" applyFont="1" applyBorder="1" applyAlignment="1">
      <alignment horizontal="center" vertical="center" wrapText="1"/>
    </xf>
    <xf numFmtId="0" fontId="0" fillId="0" borderId="0" xfId="0" applyAlignment="1">
      <alignment vertical="center" wrapText="1"/>
    </xf>
    <xf numFmtId="208" fontId="12" fillId="24" borderId="29" xfId="0" applyNumberFormat="1" applyFont="1" applyFill="1" applyBorder="1" applyAlignment="1" applyProtection="1">
      <alignment horizontal="left" vertical="center" wrapText="1"/>
      <protection hidden="1"/>
    </xf>
    <xf numFmtId="208" fontId="12" fillId="24" borderId="30" xfId="0" applyNumberFormat="1" applyFont="1" applyFill="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170" fontId="20" fillId="24" borderId="31" xfId="53" applyNumberFormat="1" applyFont="1" applyFill="1" applyBorder="1" applyAlignment="1" applyProtection="1">
      <alignment horizontal="left" vertical="center" wrapText="1"/>
      <protection hidden="1"/>
    </xf>
    <xf numFmtId="170" fontId="20" fillId="24" borderId="32" xfId="53" applyNumberFormat="1" applyFont="1" applyFill="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3" fontId="10" fillId="0" borderId="17" xfId="0" applyNumberFormat="1" applyFont="1" applyBorder="1" applyAlignment="1" applyProtection="1">
      <alignment horizontal="left"/>
      <protection hidden="1" locked="0"/>
    </xf>
    <xf numFmtId="0" fontId="10" fillId="0" borderId="17" xfId="0" applyFont="1" applyBorder="1" applyAlignment="1" applyProtection="1">
      <alignment horizontal="left"/>
      <protection hidden="1" locked="0"/>
    </xf>
    <xf numFmtId="3" fontId="10" fillId="0" borderId="33" xfId="0" applyNumberFormat="1"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2">
    <dxf>
      <font>
        <b val="0"/>
        <i val="0"/>
        <u val="none"/>
        <strike val="0"/>
      </font>
      <fill>
        <patternFill>
          <bgColor indexed="43"/>
        </patternFill>
      </fill>
    </dxf>
    <dxf>
      <fill>
        <patternFill>
          <bgColor indexed="43"/>
        </patternFill>
      </fill>
    </dxf>
    <dxf>
      <fill>
        <patternFill>
          <bgColor indexed="52"/>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val="0"/>
        <color indexed="9"/>
      </font>
      <fill>
        <patternFill>
          <bgColor indexed="10"/>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u val="double"/>
        <strike val="0"/>
      </font>
      <fill>
        <patternFill>
          <bgColor rgb="FFFFCC00"/>
        </patternFill>
      </fill>
      <border>
        <left style="thin">
          <color rgb="FF000000"/>
        </left>
        <right style="thin">
          <color rgb="FF000000"/>
        </right>
        <top style="thin"/>
        <bottom style="thin">
          <color rgb="FF000000"/>
        </bottom>
      </border>
    </dxf>
    <dxf>
      <font>
        <b/>
        <i/>
        <u val="none"/>
        <strike val="0"/>
      </font>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428625</xdr:colOff>
      <xdr:row>0</xdr:row>
      <xdr:rowOff>0</xdr:rowOff>
    </xdr:from>
    <xdr:ext cx="4343400" cy="695325"/>
    <xdr:sp>
      <xdr:nvSpPr>
        <xdr:cNvPr id="1" name="Text Box 1"/>
        <xdr:cNvSpPr txBox="1">
          <a:spLocks noChangeArrowheads="1"/>
        </xdr:cNvSpPr>
      </xdr:nvSpPr>
      <xdr:spPr>
        <a:xfrm>
          <a:off x="86677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257175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L177"/>
  <sheetViews>
    <sheetView tabSelected="1" zoomScalePageLayoutView="0" workbookViewId="0" topLeftCell="A1">
      <selection activeCell="H1" sqref="H1"/>
    </sheetView>
  </sheetViews>
  <sheetFormatPr defaultColWidth="9.140625" defaultRowHeight="12.75"/>
  <cols>
    <col min="1" max="1" width="6.57421875" style="1" customWidth="1"/>
    <col min="2" max="2" width="12.57421875" style="1" customWidth="1"/>
    <col min="3" max="3" width="52.421875" style="2" customWidth="1"/>
    <col min="4" max="4" width="9.7109375" style="1" customWidth="1"/>
    <col min="5" max="5" width="7.421875" style="31" customWidth="1"/>
    <col min="6" max="6" width="10.140625" style="3" customWidth="1"/>
    <col min="7" max="7" width="11.421875" style="18" customWidth="1"/>
    <col min="8" max="8" width="13.28125" style="16" customWidth="1"/>
    <col min="9" max="9" width="8.8515625" style="2" hidden="1" customWidth="1"/>
    <col min="10" max="10" width="11.57421875" style="2" customWidth="1"/>
    <col min="11" max="16" width="9.140625" style="2" customWidth="1"/>
    <col min="17" max="17" width="10.00390625" style="2" bestFit="1" customWidth="1"/>
    <col min="18" max="16384" width="9.140625" style="2" customWidth="1"/>
  </cols>
  <sheetData>
    <row r="1" ht="58.5" customHeight="1">
      <c r="I1" s="4"/>
    </row>
    <row r="2" spans="1:8" ht="12.75">
      <c r="A2" s="100" t="s">
        <v>29</v>
      </c>
      <c r="B2" s="100"/>
      <c r="C2" s="100"/>
      <c r="D2" s="100"/>
      <c r="E2" s="100"/>
      <c r="F2" s="100"/>
      <c r="G2" s="100"/>
      <c r="H2" s="100"/>
    </row>
    <row r="3" spans="1:8" ht="12.75">
      <c r="A3" s="100" t="str">
        <f>UPPER(Dados!B1&amp;"  -  "&amp;Dados!B4)</f>
        <v>TOMADA DE PREÇOS Nº 002/2019  -  ABERTURA DAS PROPOSTAS: 19/03/2019 ÀS 10:00HS</v>
      </c>
      <c r="B3" s="100"/>
      <c r="C3" s="100"/>
      <c r="D3" s="100"/>
      <c r="E3" s="100"/>
      <c r="F3" s="100"/>
      <c r="G3" s="100"/>
      <c r="H3" s="100"/>
    </row>
    <row r="4" spans="1:8" ht="12.75">
      <c r="A4" s="101" t="str">
        <f>Dados!B3</f>
        <v>AMPLIAÇÃO E ADEQUAÇÃO DO POSTO DE SAÚDE – CAMPINAS</v>
      </c>
      <c r="B4" s="101"/>
      <c r="C4" s="101"/>
      <c r="D4" s="101"/>
      <c r="E4" s="101"/>
      <c r="F4" s="101"/>
      <c r="G4" s="101"/>
      <c r="H4" s="101"/>
    </row>
    <row r="5" spans="1:8" ht="12.75">
      <c r="A5" s="100" t="str">
        <f>Dados!B2</f>
        <v>PROCESSO ADMINISTRATIVO Nº 0606/2019 de 14/02/2019</v>
      </c>
      <c r="B5" s="100"/>
      <c r="C5" s="100"/>
      <c r="D5" s="100"/>
      <c r="E5" s="100"/>
      <c r="F5" s="100"/>
      <c r="G5" s="100"/>
      <c r="H5" s="100"/>
    </row>
    <row r="6" spans="1:8" ht="12.75">
      <c r="A6" s="100" t="str">
        <f>Dados!B7</f>
        <v>MENOR PREÇO POR REGIME GLOBAL</v>
      </c>
      <c r="B6" s="100"/>
      <c r="C6" s="100"/>
      <c r="D6" s="100"/>
      <c r="E6" s="100"/>
      <c r="F6" s="100"/>
      <c r="G6" s="100"/>
      <c r="H6" s="100"/>
    </row>
    <row r="7" spans="1:8" ht="13.5" customHeight="1">
      <c r="A7" s="102" t="s">
        <v>37</v>
      </c>
      <c r="B7" s="102"/>
      <c r="C7" s="71">
        <f>Dados!B8</f>
        <v>383913.0076321</v>
      </c>
      <c r="D7" s="8"/>
      <c r="E7" s="32"/>
      <c r="F7" s="90"/>
      <c r="G7" s="19"/>
      <c r="H7" s="15"/>
    </row>
    <row r="8" spans="1:8" s="10" customFormat="1" ht="12" customHeight="1">
      <c r="A8" s="20" t="s">
        <v>0</v>
      </c>
      <c r="B8" s="106"/>
      <c r="C8" s="106"/>
      <c r="D8" s="106"/>
      <c r="E8" s="106"/>
      <c r="F8" s="106"/>
      <c r="G8" s="106"/>
      <c r="H8" s="106"/>
    </row>
    <row r="9" spans="1:8" s="10" customFormat="1" ht="12" customHeight="1">
      <c r="A9" s="20" t="s">
        <v>1</v>
      </c>
      <c r="B9" s="108"/>
      <c r="C9" s="108"/>
      <c r="D9" s="108"/>
      <c r="E9" s="108"/>
      <c r="F9" s="108"/>
      <c r="G9" s="108"/>
      <c r="H9" s="108"/>
    </row>
    <row r="10" spans="1:8" s="10" customFormat="1" ht="12" customHeight="1">
      <c r="A10" s="20" t="s">
        <v>2</v>
      </c>
      <c r="B10" s="106"/>
      <c r="C10" s="107"/>
      <c r="D10" s="33" t="s">
        <v>8</v>
      </c>
      <c r="E10" s="106"/>
      <c r="F10" s="107"/>
      <c r="G10" s="107"/>
      <c r="H10" s="107"/>
    </row>
    <row r="11" spans="1:8" ht="4.5" customHeight="1">
      <c r="A11" s="5"/>
      <c r="B11" s="5"/>
      <c r="C11" s="37"/>
      <c r="D11" s="37"/>
      <c r="E11" s="38"/>
      <c r="F11" s="39"/>
      <c r="G11" s="40"/>
      <c r="H11" s="41"/>
    </row>
    <row r="12" spans="1:8" s="10" customFormat="1" ht="22.5">
      <c r="A12" s="43" t="s">
        <v>3</v>
      </c>
      <c r="B12" s="58" t="s">
        <v>129</v>
      </c>
      <c r="C12" s="44" t="s">
        <v>4</v>
      </c>
      <c r="D12" s="44" t="s">
        <v>5</v>
      </c>
      <c r="E12" s="44" t="s">
        <v>6</v>
      </c>
      <c r="F12" s="91" t="s">
        <v>25</v>
      </c>
      <c r="G12" s="47" t="s">
        <v>26</v>
      </c>
      <c r="H12" s="45" t="s">
        <v>7</v>
      </c>
    </row>
    <row r="13" spans="1:8" s="10" customFormat="1" ht="11.25" customHeight="1">
      <c r="A13" s="66">
        <v>1</v>
      </c>
      <c r="B13" s="68"/>
      <c r="C13" s="78" t="s">
        <v>111</v>
      </c>
      <c r="D13" s="60"/>
      <c r="E13" s="85"/>
      <c r="F13" s="92"/>
      <c r="G13" s="60"/>
      <c r="H13" s="79"/>
    </row>
    <row r="14" spans="1:12" s="10" customFormat="1" ht="36">
      <c r="A14" s="50" t="s">
        <v>34</v>
      </c>
      <c r="B14" s="59">
        <v>10527</v>
      </c>
      <c r="C14" s="51" t="s">
        <v>112</v>
      </c>
      <c r="D14" s="52" t="s">
        <v>113</v>
      </c>
      <c r="E14" s="82">
        <v>48</v>
      </c>
      <c r="F14" s="53">
        <v>15</v>
      </c>
      <c r="G14" s="48"/>
      <c r="H14" s="69">
        <f>IF(G14="","",IF(ISTEXT(G14),"NC",G14*E14))</f>
      </c>
      <c r="I14" s="9">
        <f>F14*E14</f>
        <v>720</v>
      </c>
      <c r="L14" s="9"/>
    </row>
    <row r="15" spans="1:12" s="10" customFormat="1" ht="12">
      <c r="A15" s="50" t="s">
        <v>50</v>
      </c>
      <c r="B15" s="59" t="s">
        <v>114</v>
      </c>
      <c r="C15" s="51" t="s">
        <v>51</v>
      </c>
      <c r="D15" s="52" t="s">
        <v>42</v>
      </c>
      <c r="E15" s="82">
        <v>3</v>
      </c>
      <c r="F15" s="53">
        <v>360.67</v>
      </c>
      <c r="G15" s="48"/>
      <c r="H15" s="69">
        <f>IF(G15="","",IF(ISTEXT(G15),"NC",G15*E15))</f>
      </c>
      <c r="I15" s="9">
        <f>F15*E15</f>
        <v>1082.01</v>
      </c>
      <c r="L15" s="9"/>
    </row>
    <row r="16" spans="1:12" s="10" customFormat="1" ht="22.5">
      <c r="A16" s="54"/>
      <c r="B16" s="61"/>
      <c r="C16" s="55"/>
      <c r="D16" s="56"/>
      <c r="E16" s="86"/>
      <c r="F16" s="93" t="s">
        <v>30</v>
      </c>
      <c r="G16" s="76"/>
      <c r="H16" s="77">
        <f>SUM(H14:H15)</f>
        <v>0</v>
      </c>
      <c r="I16" s="9"/>
      <c r="L16" s="9"/>
    </row>
    <row r="17" spans="1:12" s="10" customFormat="1" ht="12.75">
      <c r="A17" s="66">
        <v>2</v>
      </c>
      <c r="B17" s="68"/>
      <c r="C17" s="67" t="s">
        <v>115</v>
      </c>
      <c r="D17" s="57"/>
      <c r="E17" s="84"/>
      <c r="F17" s="94"/>
      <c r="G17" s="57"/>
      <c r="H17" s="70"/>
      <c r="I17" s="9">
        <f aca="true" t="shared" si="0" ref="I17:I23">F17*E17</f>
        <v>0</v>
      </c>
      <c r="L17" s="9"/>
    </row>
    <row r="18" spans="1:12" s="10" customFormat="1" ht="24">
      <c r="A18" s="50" t="s">
        <v>35</v>
      </c>
      <c r="B18" s="59" t="s">
        <v>116</v>
      </c>
      <c r="C18" s="51" t="s">
        <v>117</v>
      </c>
      <c r="D18" s="52" t="s">
        <v>38</v>
      </c>
      <c r="E18" s="82">
        <v>58.77</v>
      </c>
      <c r="F18" s="53">
        <v>49.19</v>
      </c>
      <c r="G18" s="48"/>
      <c r="H18" s="69">
        <f aca="true" t="shared" si="1" ref="H18:H23">IF(G18="","",IF(ISTEXT(G18),"NC",G18*E18))</f>
      </c>
      <c r="I18" s="9">
        <f t="shared" si="0"/>
        <v>2890.8963</v>
      </c>
      <c r="L18" s="9"/>
    </row>
    <row r="19" spans="1:12" s="10" customFormat="1" ht="24">
      <c r="A19" s="50" t="s">
        <v>36</v>
      </c>
      <c r="B19" s="59" t="s">
        <v>118</v>
      </c>
      <c r="C19" s="51" t="s">
        <v>119</v>
      </c>
      <c r="D19" s="52" t="s">
        <v>42</v>
      </c>
      <c r="E19" s="82">
        <v>99.52</v>
      </c>
      <c r="F19" s="53">
        <v>19.95</v>
      </c>
      <c r="G19" s="48"/>
      <c r="H19" s="69">
        <f t="shared" si="1"/>
      </c>
      <c r="I19" s="9">
        <f t="shared" si="0"/>
        <v>1985.4239999999998</v>
      </c>
      <c r="L19" s="9"/>
    </row>
    <row r="20" spans="1:12" s="10" customFormat="1" ht="24">
      <c r="A20" s="50" t="s">
        <v>39</v>
      </c>
      <c r="B20" s="59" t="s">
        <v>120</v>
      </c>
      <c r="C20" s="51" t="s">
        <v>121</v>
      </c>
      <c r="D20" s="52" t="s">
        <v>38</v>
      </c>
      <c r="E20" s="82">
        <v>7.72</v>
      </c>
      <c r="F20" s="53">
        <v>271.32</v>
      </c>
      <c r="G20" s="48"/>
      <c r="H20" s="69">
        <f t="shared" si="1"/>
      </c>
      <c r="I20" s="9">
        <f t="shared" si="0"/>
        <v>2094.5904</v>
      </c>
      <c r="L20" s="9"/>
    </row>
    <row r="21" spans="1:12" s="10" customFormat="1" ht="24">
      <c r="A21" s="50" t="s">
        <v>108</v>
      </c>
      <c r="B21" s="59" t="s">
        <v>122</v>
      </c>
      <c r="C21" s="51" t="s">
        <v>123</v>
      </c>
      <c r="D21" s="52" t="s">
        <v>38</v>
      </c>
      <c r="E21" s="82">
        <v>65.81</v>
      </c>
      <c r="F21" s="53">
        <v>134.42</v>
      </c>
      <c r="G21" s="48"/>
      <c r="H21" s="69">
        <f t="shared" si="1"/>
      </c>
      <c r="I21" s="9">
        <f t="shared" si="0"/>
        <v>8846.180199999999</v>
      </c>
      <c r="L21" s="9"/>
    </row>
    <row r="22" spans="1:12" s="10" customFormat="1" ht="24">
      <c r="A22" s="50" t="s">
        <v>109</v>
      </c>
      <c r="B22" s="59" t="s">
        <v>124</v>
      </c>
      <c r="C22" s="51" t="s">
        <v>125</v>
      </c>
      <c r="D22" s="52" t="s">
        <v>38</v>
      </c>
      <c r="E22" s="82">
        <v>137.67</v>
      </c>
      <c r="F22" s="53">
        <v>21.62</v>
      </c>
      <c r="G22" s="48"/>
      <c r="H22" s="69">
        <f t="shared" si="1"/>
      </c>
      <c r="I22" s="9">
        <f t="shared" si="0"/>
        <v>2976.4254</v>
      </c>
      <c r="L22" s="9"/>
    </row>
    <row r="23" spans="1:12" s="10" customFormat="1" ht="24">
      <c r="A23" s="50" t="s">
        <v>110</v>
      </c>
      <c r="B23" s="59" t="s">
        <v>126</v>
      </c>
      <c r="C23" s="51" t="s">
        <v>127</v>
      </c>
      <c r="D23" s="52" t="s">
        <v>128</v>
      </c>
      <c r="E23" s="82">
        <v>1239.03</v>
      </c>
      <c r="F23" s="53">
        <v>1.42</v>
      </c>
      <c r="G23" s="48"/>
      <c r="H23" s="69">
        <f t="shared" si="1"/>
      </c>
      <c r="I23" s="9">
        <f t="shared" si="0"/>
        <v>1759.4225999999999</v>
      </c>
      <c r="L23" s="9"/>
    </row>
    <row r="24" spans="1:12" s="10" customFormat="1" ht="12.75">
      <c r="A24" s="72"/>
      <c r="B24" s="73"/>
      <c r="C24" s="74"/>
      <c r="D24" s="75"/>
      <c r="E24" s="83"/>
      <c r="F24" s="93" t="s">
        <v>30</v>
      </c>
      <c r="G24" s="76"/>
      <c r="H24" s="77">
        <f>SUM(H18:H23)</f>
        <v>0</v>
      </c>
      <c r="I24" s="9"/>
      <c r="L24" s="9"/>
    </row>
    <row r="25" spans="1:8" s="10" customFormat="1" ht="11.25" customHeight="1">
      <c r="A25" s="66">
        <v>3</v>
      </c>
      <c r="B25" s="68"/>
      <c r="C25" s="78" t="s">
        <v>52</v>
      </c>
      <c r="D25" s="60"/>
      <c r="E25" s="85"/>
      <c r="F25" s="92"/>
      <c r="G25" s="60"/>
      <c r="H25" s="79"/>
    </row>
    <row r="26" spans="1:12" s="10" customFormat="1" ht="24">
      <c r="A26" s="50" t="s">
        <v>43</v>
      </c>
      <c r="B26" s="59" t="s">
        <v>138</v>
      </c>
      <c r="C26" s="51" t="s">
        <v>139</v>
      </c>
      <c r="D26" s="52" t="s">
        <v>42</v>
      </c>
      <c r="E26" s="82">
        <v>126.5</v>
      </c>
      <c r="F26" s="89">
        <v>5.57</v>
      </c>
      <c r="G26" s="48"/>
      <c r="H26" s="69">
        <f>IF(G26="","",IF(ISTEXT(G26),"NC",G26*E26))</f>
      </c>
      <c r="I26" s="9">
        <f>F26*E26</f>
        <v>704.605</v>
      </c>
      <c r="L26" s="9"/>
    </row>
    <row r="27" spans="1:12" s="10" customFormat="1" ht="48">
      <c r="A27" s="50" t="s">
        <v>130</v>
      </c>
      <c r="B27" s="59" t="s">
        <v>140</v>
      </c>
      <c r="C27" s="51" t="s">
        <v>141</v>
      </c>
      <c r="D27" s="52" t="s">
        <v>42</v>
      </c>
      <c r="E27" s="82">
        <v>35</v>
      </c>
      <c r="F27" s="89">
        <v>54.59</v>
      </c>
      <c r="G27" s="48"/>
      <c r="H27" s="69">
        <f aca="true" t="shared" si="2" ref="H27:H35">IF(G27="","",IF(ISTEXT(G27),"NC",G27*E27))</f>
      </c>
      <c r="I27" s="9">
        <f aca="true" t="shared" si="3" ref="I27:I35">F27*E27</f>
        <v>1910.65</v>
      </c>
      <c r="L27" s="9"/>
    </row>
    <row r="28" spans="1:12" s="10" customFormat="1" ht="24">
      <c r="A28" s="50" t="s">
        <v>131</v>
      </c>
      <c r="B28" s="59">
        <v>72226</v>
      </c>
      <c r="C28" s="51" t="s">
        <v>142</v>
      </c>
      <c r="D28" s="52" t="s">
        <v>42</v>
      </c>
      <c r="E28" s="82">
        <v>35</v>
      </c>
      <c r="F28" s="89">
        <v>14.89</v>
      </c>
      <c r="G28" s="48"/>
      <c r="H28" s="69">
        <f t="shared" si="2"/>
      </c>
      <c r="I28" s="9">
        <f t="shared" si="3"/>
        <v>521.15</v>
      </c>
      <c r="L28" s="9"/>
    </row>
    <row r="29" spans="1:12" s="10" customFormat="1" ht="24">
      <c r="A29" s="50" t="s">
        <v>132</v>
      </c>
      <c r="B29" s="59">
        <v>72085</v>
      </c>
      <c r="C29" s="51" t="s">
        <v>143</v>
      </c>
      <c r="D29" s="52" t="s">
        <v>40</v>
      </c>
      <c r="E29" s="82">
        <v>60</v>
      </c>
      <c r="F29" s="89">
        <v>2.16</v>
      </c>
      <c r="G29" s="48"/>
      <c r="H29" s="69">
        <f t="shared" si="2"/>
      </c>
      <c r="I29" s="9">
        <f t="shared" si="3"/>
        <v>129.60000000000002</v>
      </c>
      <c r="L29" s="9"/>
    </row>
    <row r="30" spans="1:12" s="10" customFormat="1" ht="48">
      <c r="A30" s="50" t="s">
        <v>133</v>
      </c>
      <c r="B30" s="59" t="s">
        <v>144</v>
      </c>
      <c r="C30" s="51" t="s">
        <v>145</v>
      </c>
      <c r="D30" s="52" t="s">
        <v>42</v>
      </c>
      <c r="E30" s="82">
        <v>142.57</v>
      </c>
      <c r="F30" s="89">
        <v>31.11</v>
      </c>
      <c r="G30" s="48"/>
      <c r="H30" s="69">
        <f t="shared" si="2"/>
      </c>
      <c r="I30" s="9">
        <f t="shared" si="3"/>
        <v>4435.3526999999995</v>
      </c>
      <c r="L30" s="9"/>
    </row>
    <row r="31" spans="1:12" s="10" customFormat="1" ht="24">
      <c r="A31" s="50" t="s">
        <v>134</v>
      </c>
      <c r="B31" s="59" t="s">
        <v>146</v>
      </c>
      <c r="C31" s="51" t="s">
        <v>147</v>
      </c>
      <c r="D31" s="52" t="s">
        <v>42</v>
      </c>
      <c r="E31" s="82">
        <v>142.57</v>
      </c>
      <c r="F31" s="89">
        <v>39.8</v>
      </c>
      <c r="G31" s="48"/>
      <c r="H31" s="69">
        <f t="shared" si="2"/>
      </c>
      <c r="I31" s="9">
        <f t="shared" si="3"/>
        <v>5674.285999999999</v>
      </c>
      <c r="L31" s="9"/>
    </row>
    <row r="32" spans="1:12" s="10" customFormat="1" ht="36">
      <c r="A32" s="50" t="s">
        <v>135</v>
      </c>
      <c r="B32" s="59" t="s">
        <v>148</v>
      </c>
      <c r="C32" s="51" t="s">
        <v>149</v>
      </c>
      <c r="D32" s="52" t="s">
        <v>40</v>
      </c>
      <c r="E32" s="82">
        <v>28.25</v>
      </c>
      <c r="F32" s="89">
        <v>104</v>
      </c>
      <c r="G32" s="48"/>
      <c r="H32" s="69">
        <f t="shared" si="2"/>
      </c>
      <c r="I32" s="9">
        <f t="shared" si="3"/>
        <v>2938</v>
      </c>
      <c r="L32" s="9"/>
    </row>
    <row r="33" spans="1:12" s="10" customFormat="1" ht="36">
      <c r="A33" s="50" t="s">
        <v>136</v>
      </c>
      <c r="B33" s="59" t="s">
        <v>150</v>
      </c>
      <c r="C33" s="51" t="s">
        <v>151</v>
      </c>
      <c r="D33" s="52" t="s">
        <v>40</v>
      </c>
      <c r="E33" s="82">
        <v>6</v>
      </c>
      <c r="F33" s="89">
        <v>23.1</v>
      </c>
      <c r="G33" s="48"/>
      <c r="H33" s="69">
        <f t="shared" si="2"/>
      </c>
      <c r="I33" s="9">
        <f t="shared" si="3"/>
        <v>138.60000000000002</v>
      </c>
      <c r="L33" s="9"/>
    </row>
    <row r="34" spans="1:12" s="10" customFormat="1" ht="24">
      <c r="A34" s="50" t="s">
        <v>137</v>
      </c>
      <c r="B34" s="59" t="s">
        <v>152</v>
      </c>
      <c r="C34" s="51" t="s">
        <v>153</v>
      </c>
      <c r="D34" s="52" t="s">
        <v>40</v>
      </c>
      <c r="E34" s="82">
        <v>139.44</v>
      </c>
      <c r="F34" s="89">
        <v>8.02</v>
      </c>
      <c r="G34" s="48"/>
      <c r="H34" s="69">
        <f t="shared" si="2"/>
      </c>
      <c r="I34" s="9">
        <f t="shared" si="3"/>
        <v>1118.3088</v>
      </c>
      <c r="L34" s="9"/>
    </row>
    <row r="35" spans="1:12" s="10" customFormat="1" ht="24">
      <c r="A35" s="50" t="s">
        <v>154</v>
      </c>
      <c r="B35" s="59" t="s">
        <v>155</v>
      </c>
      <c r="C35" s="51" t="s">
        <v>156</v>
      </c>
      <c r="D35" s="52" t="s">
        <v>42</v>
      </c>
      <c r="E35" s="82">
        <v>99.52</v>
      </c>
      <c r="F35" s="89">
        <v>49.46</v>
      </c>
      <c r="G35" s="48"/>
      <c r="H35" s="69">
        <f t="shared" si="2"/>
      </c>
      <c r="I35" s="9">
        <f t="shared" si="3"/>
        <v>4922.2591999999995</v>
      </c>
      <c r="L35" s="9"/>
    </row>
    <row r="36" spans="1:12" s="10" customFormat="1" ht="24">
      <c r="A36" s="50" t="s">
        <v>157</v>
      </c>
      <c r="B36" s="59">
        <v>7184</v>
      </c>
      <c r="C36" s="51" t="s">
        <v>158</v>
      </c>
      <c r="D36" s="52" t="s">
        <v>159</v>
      </c>
      <c r="E36" s="82">
        <v>33.64</v>
      </c>
      <c r="F36" s="89">
        <v>28</v>
      </c>
      <c r="G36" s="48"/>
      <c r="H36" s="69">
        <f>IF(G36="","",IF(ISTEXT(G36),"NC",G36*E36))</f>
      </c>
      <c r="I36" s="9">
        <f>F36*E36</f>
        <v>941.9200000000001</v>
      </c>
      <c r="L36" s="9"/>
    </row>
    <row r="37" spans="1:12" s="10" customFormat="1" ht="12.75">
      <c r="A37" s="54"/>
      <c r="B37" s="61"/>
      <c r="C37" s="55"/>
      <c r="D37" s="56"/>
      <c r="E37" s="86"/>
      <c r="F37" s="93" t="s">
        <v>30</v>
      </c>
      <c r="G37" s="76"/>
      <c r="H37" s="77">
        <f>SUM(H26:H36)</f>
        <v>0</v>
      </c>
      <c r="I37" s="9"/>
      <c r="L37" s="9"/>
    </row>
    <row r="38" spans="1:12" s="10" customFormat="1" ht="12.75">
      <c r="A38" s="66">
        <v>4</v>
      </c>
      <c r="B38" s="68"/>
      <c r="C38" s="67" t="s">
        <v>53</v>
      </c>
      <c r="D38" s="57"/>
      <c r="E38" s="84"/>
      <c r="F38" s="94"/>
      <c r="G38" s="57"/>
      <c r="H38" s="70"/>
      <c r="I38" s="9">
        <f aca="true" t="shared" si="4" ref="I38:I44">F38*E38</f>
        <v>0</v>
      </c>
      <c r="L38" s="9"/>
    </row>
    <row r="39" spans="1:12" s="10" customFormat="1" ht="36">
      <c r="A39" s="50" t="s">
        <v>54</v>
      </c>
      <c r="B39" s="59" t="s">
        <v>161</v>
      </c>
      <c r="C39" s="51" t="s">
        <v>162</v>
      </c>
      <c r="D39" s="52" t="s">
        <v>38</v>
      </c>
      <c r="E39" s="82">
        <v>27.88</v>
      </c>
      <c r="F39" s="89">
        <v>2045.5</v>
      </c>
      <c r="G39" s="48"/>
      <c r="H39" s="69">
        <f aca="true" t="shared" si="5" ref="H39:H44">IF(G39="","",IF(ISTEXT(G39),"NC",G39*E39))</f>
      </c>
      <c r="I39" s="9">
        <f t="shared" si="4"/>
        <v>57028.54</v>
      </c>
      <c r="L39" s="9"/>
    </row>
    <row r="40" spans="1:12" s="10" customFormat="1" ht="36">
      <c r="A40" s="50" t="s">
        <v>44</v>
      </c>
      <c r="B40" s="59" t="s">
        <v>163</v>
      </c>
      <c r="C40" s="51" t="s">
        <v>164</v>
      </c>
      <c r="D40" s="52" t="s">
        <v>38</v>
      </c>
      <c r="E40" s="82">
        <v>3.95</v>
      </c>
      <c r="F40" s="89">
        <v>513.51</v>
      </c>
      <c r="G40" s="48"/>
      <c r="H40" s="69">
        <f t="shared" si="5"/>
      </c>
      <c r="I40" s="9">
        <f t="shared" si="4"/>
        <v>2028.3645000000001</v>
      </c>
      <c r="L40" s="9"/>
    </row>
    <row r="41" spans="1:12" s="10" customFormat="1" ht="24">
      <c r="A41" s="50" t="s">
        <v>45</v>
      </c>
      <c r="B41" s="59" t="s">
        <v>165</v>
      </c>
      <c r="C41" s="51" t="s">
        <v>166</v>
      </c>
      <c r="D41" s="52" t="s">
        <v>40</v>
      </c>
      <c r="E41" s="82">
        <v>10.6</v>
      </c>
      <c r="F41" s="89">
        <v>24.65</v>
      </c>
      <c r="G41" s="48"/>
      <c r="H41" s="69">
        <f t="shared" si="5"/>
      </c>
      <c r="I41" s="9">
        <f t="shared" si="4"/>
        <v>261.28999999999996</v>
      </c>
      <c r="L41" s="9"/>
    </row>
    <row r="42" spans="1:12" s="10" customFormat="1" ht="24">
      <c r="A42" s="50" t="s">
        <v>160</v>
      </c>
      <c r="B42" s="59" t="s">
        <v>167</v>
      </c>
      <c r="C42" s="51" t="s">
        <v>168</v>
      </c>
      <c r="D42" s="52" t="s">
        <v>40</v>
      </c>
      <c r="E42" s="82">
        <v>7.3</v>
      </c>
      <c r="F42" s="89">
        <v>30.71</v>
      </c>
      <c r="G42" s="48"/>
      <c r="H42" s="69">
        <f t="shared" si="5"/>
      </c>
      <c r="I42" s="9">
        <f t="shared" si="4"/>
        <v>224.183</v>
      </c>
      <c r="L42" s="9"/>
    </row>
    <row r="43" spans="1:12" s="10" customFormat="1" ht="24">
      <c r="A43" s="50" t="s">
        <v>169</v>
      </c>
      <c r="B43" s="59" t="s">
        <v>170</v>
      </c>
      <c r="C43" s="51" t="s">
        <v>171</v>
      </c>
      <c r="D43" s="52" t="s">
        <v>40</v>
      </c>
      <c r="E43" s="82">
        <v>15.8</v>
      </c>
      <c r="F43" s="89">
        <v>19.39</v>
      </c>
      <c r="G43" s="48"/>
      <c r="H43" s="69">
        <f t="shared" si="5"/>
      </c>
      <c r="I43" s="9">
        <f t="shared" si="4"/>
        <v>306.362</v>
      </c>
      <c r="L43" s="9"/>
    </row>
    <row r="44" spans="1:12" s="10" customFormat="1" ht="24">
      <c r="A44" s="50" t="s">
        <v>172</v>
      </c>
      <c r="B44" s="59" t="s">
        <v>173</v>
      </c>
      <c r="C44" s="51" t="s">
        <v>174</v>
      </c>
      <c r="D44" s="52" t="s">
        <v>40</v>
      </c>
      <c r="E44" s="82">
        <v>5.7</v>
      </c>
      <c r="F44" s="89">
        <v>30.13</v>
      </c>
      <c r="G44" s="48"/>
      <c r="H44" s="69">
        <f t="shared" si="5"/>
      </c>
      <c r="I44" s="9">
        <f t="shared" si="4"/>
        <v>171.741</v>
      </c>
      <c r="L44" s="9"/>
    </row>
    <row r="45" spans="1:12" s="10" customFormat="1" ht="12.75">
      <c r="A45" s="72"/>
      <c r="B45" s="73"/>
      <c r="C45" s="74"/>
      <c r="D45" s="75"/>
      <c r="E45" s="83"/>
      <c r="F45" s="93" t="s">
        <v>30</v>
      </c>
      <c r="G45" s="76"/>
      <c r="H45" s="77">
        <f>SUM(H39:H44)</f>
        <v>0</v>
      </c>
      <c r="I45" s="9"/>
      <c r="L45" s="9"/>
    </row>
    <row r="46" spans="1:8" s="10" customFormat="1" ht="11.25" customHeight="1">
      <c r="A46" s="66">
        <v>5</v>
      </c>
      <c r="B46" s="68"/>
      <c r="C46" s="78" t="s">
        <v>175</v>
      </c>
      <c r="D46" s="60"/>
      <c r="E46" s="85"/>
      <c r="F46" s="92"/>
      <c r="G46" s="60"/>
      <c r="H46" s="79"/>
    </row>
    <row r="47" spans="1:12" s="10" customFormat="1" ht="60">
      <c r="A47" s="50" t="s">
        <v>46</v>
      </c>
      <c r="B47" s="59" t="s">
        <v>176</v>
      </c>
      <c r="C47" s="51" t="s">
        <v>177</v>
      </c>
      <c r="D47" s="52" t="s">
        <v>42</v>
      </c>
      <c r="E47" s="82">
        <v>208.7</v>
      </c>
      <c r="F47" s="89">
        <v>73.6</v>
      </c>
      <c r="G47" s="48"/>
      <c r="H47" s="69">
        <f>IF(G47="","",IF(ISTEXT(G47),"NC",G47*E47))</f>
      </c>
      <c r="I47" s="9">
        <f>F47*E47</f>
        <v>15360.319999999998</v>
      </c>
      <c r="L47" s="9"/>
    </row>
    <row r="48" spans="1:12" s="10" customFormat="1" ht="60">
      <c r="A48" s="50" t="s">
        <v>47</v>
      </c>
      <c r="B48" s="59" t="s">
        <v>178</v>
      </c>
      <c r="C48" s="51" t="s">
        <v>179</v>
      </c>
      <c r="D48" s="52" t="s">
        <v>42</v>
      </c>
      <c r="E48" s="82">
        <v>128.03</v>
      </c>
      <c r="F48" s="89">
        <v>44.99</v>
      </c>
      <c r="G48" s="48"/>
      <c r="H48" s="69">
        <f>IF(G48="","",IF(ISTEXT(G48),"NC",G48*E48))</f>
      </c>
      <c r="I48" s="9">
        <f>F48*E48</f>
        <v>5760.0697</v>
      </c>
      <c r="L48" s="9"/>
    </row>
    <row r="49" spans="1:12" s="10" customFormat="1" ht="24">
      <c r="A49" s="50" t="s">
        <v>55</v>
      </c>
      <c r="B49" s="59" t="s">
        <v>180</v>
      </c>
      <c r="C49" s="51" t="s">
        <v>181</v>
      </c>
      <c r="D49" s="52" t="s">
        <v>40</v>
      </c>
      <c r="E49" s="82">
        <v>30</v>
      </c>
      <c r="F49" s="89">
        <v>11.9</v>
      </c>
      <c r="G49" s="48"/>
      <c r="H49" s="69">
        <f>IF(G49="","",IF(ISTEXT(G49),"NC",G49*E49))</f>
      </c>
      <c r="I49" s="9">
        <f>F49*E49</f>
        <v>357</v>
      </c>
      <c r="L49" s="9"/>
    </row>
    <row r="50" spans="1:12" s="10" customFormat="1" ht="12.75">
      <c r="A50" s="54"/>
      <c r="B50" s="61"/>
      <c r="C50" s="55"/>
      <c r="D50" s="56"/>
      <c r="E50" s="86"/>
      <c r="F50" s="93" t="s">
        <v>30</v>
      </c>
      <c r="G50" s="76"/>
      <c r="H50" s="77">
        <f>SUM(H47:H49)</f>
        <v>0</v>
      </c>
      <c r="I50" s="9"/>
      <c r="L50" s="9"/>
    </row>
    <row r="51" spans="1:12" s="10" customFormat="1" ht="12.75">
      <c r="A51" s="66">
        <v>6</v>
      </c>
      <c r="B51" s="68"/>
      <c r="C51" s="67" t="s">
        <v>182</v>
      </c>
      <c r="D51" s="57"/>
      <c r="E51" s="84"/>
      <c r="F51" s="94"/>
      <c r="G51" s="57"/>
      <c r="H51" s="70"/>
      <c r="I51" s="9">
        <f>F51*E51</f>
        <v>0</v>
      </c>
      <c r="L51" s="9"/>
    </row>
    <row r="52" spans="1:12" s="10" customFormat="1" ht="36">
      <c r="A52" s="50" t="s">
        <v>48</v>
      </c>
      <c r="B52" s="59" t="s">
        <v>192</v>
      </c>
      <c r="C52" s="51" t="s">
        <v>193</v>
      </c>
      <c r="D52" s="52" t="s">
        <v>42</v>
      </c>
      <c r="E52" s="82">
        <v>355.9</v>
      </c>
      <c r="F52" s="89">
        <v>3.66</v>
      </c>
      <c r="G52" s="48"/>
      <c r="H52" s="69">
        <f>IF(G52="","",IF(ISTEXT(G52),"NC",G52*E52))</f>
      </c>
      <c r="I52" s="9">
        <f>F52*E52</f>
        <v>1302.594</v>
      </c>
      <c r="L52" s="9"/>
    </row>
    <row r="53" spans="1:12" s="10" customFormat="1" ht="48">
      <c r="A53" s="50" t="s">
        <v>49</v>
      </c>
      <c r="B53" s="59" t="s">
        <v>194</v>
      </c>
      <c r="C53" s="51" t="s">
        <v>195</v>
      </c>
      <c r="D53" s="52" t="s">
        <v>42</v>
      </c>
      <c r="E53" s="82">
        <v>81.45</v>
      </c>
      <c r="F53" s="89">
        <v>5.98</v>
      </c>
      <c r="G53" s="48"/>
      <c r="H53" s="69">
        <f aca="true" t="shared" si="6" ref="H53:H63">IF(G53="","",IF(ISTEXT(G53),"NC",G53*E53))</f>
      </c>
      <c r="I53" s="9">
        <f aca="true" t="shared" si="7" ref="I53:I63">F53*E53</f>
        <v>487.071</v>
      </c>
      <c r="L53" s="9"/>
    </row>
    <row r="54" spans="1:12" s="10" customFormat="1" ht="84">
      <c r="A54" s="50" t="s">
        <v>56</v>
      </c>
      <c r="B54" s="59" t="s">
        <v>196</v>
      </c>
      <c r="C54" s="51" t="s">
        <v>197</v>
      </c>
      <c r="D54" s="52" t="s">
        <v>42</v>
      </c>
      <c r="E54" s="82">
        <v>344.45</v>
      </c>
      <c r="F54" s="89">
        <v>39.96</v>
      </c>
      <c r="G54" s="48"/>
      <c r="H54" s="69">
        <f t="shared" si="6"/>
      </c>
      <c r="I54" s="9">
        <f t="shared" si="7"/>
        <v>13764.222</v>
      </c>
      <c r="L54" s="9"/>
    </row>
    <row r="55" spans="1:12" s="10" customFormat="1" ht="60">
      <c r="A55" s="50" t="s">
        <v>183</v>
      </c>
      <c r="B55" s="59" t="s">
        <v>198</v>
      </c>
      <c r="C55" s="51" t="s">
        <v>199</v>
      </c>
      <c r="D55" s="52" t="s">
        <v>42</v>
      </c>
      <c r="E55" s="82">
        <v>103.37</v>
      </c>
      <c r="F55" s="89">
        <v>38.82</v>
      </c>
      <c r="G55" s="48"/>
      <c r="H55" s="69">
        <f t="shared" si="6"/>
      </c>
      <c r="I55" s="9">
        <f t="shared" si="7"/>
        <v>4012.8234</v>
      </c>
      <c r="L55" s="9"/>
    </row>
    <row r="56" spans="1:12" s="10" customFormat="1" ht="48">
      <c r="A56" s="50" t="s">
        <v>184</v>
      </c>
      <c r="B56" s="59" t="s">
        <v>200</v>
      </c>
      <c r="C56" s="51" t="s">
        <v>201</v>
      </c>
      <c r="D56" s="52" t="s">
        <v>42</v>
      </c>
      <c r="E56" s="82">
        <v>81.45</v>
      </c>
      <c r="F56" s="89">
        <v>46.86</v>
      </c>
      <c r="G56" s="48"/>
      <c r="H56" s="69">
        <f t="shared" si="6"/>
      </c>
      <c r="I56" s="9">
        <f t="shared" si="7"/>
        <v>3816.7470000000003</v>
      </c>
      <c r="L56" s="9"/>
    </row>
    <row r="57" spans="1:12" s="10" customFormat="1" ht="72">
      <c r="A57" s="50" t="s">
        <v>185</v>
      </c>
      <c r="B57" s="59" t="s">
        <v>202</v>
      </c>
      <c r="C57" s="51" t="s">
        <v>203</v>
      </c>
      <c r="D57" s="52" t="s">
        <v>42</v>
      </c>
      <c r="E57" s="82">
        <v>11.45</v>
      </c>
      <c r="F57" s="89">
        <v>29.15</v>
      </c>
      <c r="G57" s="48"/>
      <c r="H57" s="69">
        <f t="shared" si="6"/>
      </c>
      <c r="I57" s="9">
        <f t="shared" si="7"/>
        <v>333.7675</v>
      </c>
      <c r="L57" s="9"/>
    </row>
    <row r="58" spans="1:12" s="10" customFormat="1" ht="48">
      <c r="A58" s="50" t="s">
        <v>186</v>
      </c>
      <c r="B58" s="59" t="s">
        <v>204</v>
      </c>
      <c r="C58" s="51" t="s">
        <v>205</v>
      </c>
      <c r="D58" s="52" t="s">
        <v>42</v>
      </c>
      <c r="E58" s="82">
        <v>344.45</v>
      </c>
      <c r="F58" s="89">
        <v>51.69</v>
      </c>
      <c r="G58" s="48"/>
      <c r="H58" s="69">
        <f t="shared" si="6"/>
      </c>
      <c r="I58" s="9">
        <f t="shared" si="7"/>
        <v>17804.620499999997</v>
      </c>
      <c r="L58" s="9"/>
    </row>
    <row r="59" spans="1:12" s="10" customFormat="1" ht="36">
      <c r="A59" s="50" t="s">
        <v>187</v>
      </c>
      <c r="B59" s="59" t="s">
        <v>206</v>
      </c>
      <c r="C59" s="51" t="s">
        <v>207</v>
      </c>
      <c r="D59" s="52" t="s">
        <v>42</v>
      </c>
      <c r="E59" s="82">
        <v>202.89</v>
      </c>
      <c r="F59" s="89">
        <v>36.77</v>
      </c>
      <c r="G59" s="48"/>
      <c r="H59" s="69">
        <f t="shared" si="6"/>
      </c>
      <c r="I59" s="9">
        <f t="shared" si="7"/>
        <v>7460.2653</v>
      </c>
      <c r="L59" s="9"/>
    </row>
    <row r="60" spans="1:12" s="10" customFormat="1" ht="36">
      <c r="A60" s="50" t="s">
        <v>188</v>
      </c>
      <c r="B60" s="59" t="s">
        <v>208</v>
      </c>
      <c r="C60" s="51" t="s">
        <v>209</v>
      </c>
      <c r="D60" s="52" t="s">
        <v>42</v>
      </c>
      <c r="E60" s="82">
        <v>72.84</v>
      </c>
      <c r="F60" s="89">
        <v>45.17</v>
      </c>
      <c r="G60" s="48"/>
      <c r="H60" s="69">
        <f t="shared" si="6"/>
      </c>
      <c r="I60" s="9">
        <f t="shared" si="7"/>
        <v>3290.1828000000005</v>
      </c>
      <c r="L60" s="9"/>
    </row>
    <row r="61" spans="1:12" s="10" customFormat="1" ht="36">
      <c r="A61" s="50" t="s">
        <v>189</v>
      </c>
      <c r="B61" s="59" t="s">
        <v>210</v>
      </c>
      <c r="C61" s="51" t="s">
        <v>211</v>
      </c>
      <c r="D61" s="52" t="s">
        <v>42</v>
      </c>
      <c r="E61" s="82">
        <v>85.39</v>
      </c>
      <c r="F61" s="89">
        <v>63.01</v>
      </c>
      <c r="G61" s="48"/>
      <c r="H61" s="69">
        <f t="shared" si="6"/>
      </c>
      <c r="I61" s="9">
        <f t="shared" si="7"/>
        <v>5380.4239</v>
      </c>
      <c r="L61" s="9"/>
    </row>
    <row r="62" spans="1:12" s="10" customFormat="1" ht="24">
      <c r="A62" s="50" t="s">
        <v>190</v>
      </c>
      <c r="B62" s="59" t="s">
        <v>212</v>
      </c>
      <c r="C62" s="51" t="s">
        <v>213</v>
      </c>
      <c r="D62" s="52" t="s">
        <v>40</v>
      </c>
      <c r="E62" s="82">
        <v>38.14</v>
      </c>
      <c r="F62" s="89">
        <v>6.34</v>
      </c>
      <c r="G62" s="48"/>
      <c r="H62" s="69">
        <f t="shared" si="6"/>
      </c>
      <c r="I62" s="9">
        <f t="shared" si="7"/>
        <v>241.8076</v>
      </c>
      <c r="L62" s="9"/>
    </row>
    <row r="63" spans="1:12" s="10" customFormat="1" ht="24">
      <c r="A63" s="50" t="s">
        <v>191</v>
      </c>
      <c r="B63" s="59" t="s">
        <v>214</v>
      </c>
      <c r="C63" s="51" t="s">
        <v>215</v>
      </c>
      <c r="D63" s="52" t="s">
        <v>40</v>
      </c>
      <c r="E63" s="82">
        <v>20.6</v>
      </c>
      <c r="F63" s="89">
        <v>89.22</v>
      </c>
      <c r="G63" s="48"/>
      <c r="H63" s="69">
        <f t="shared" si="6"/>
      </c>
      <c r="I63" s="9">
        <f t="shared" si="7"/>
        <v>1837.932</v>
      </c>
      <c r="L63" s="9"/>
    </row>
    <row r="64" spans="1:12" s="10" customFormat="1" ht="24">
      <c r="A64" s="50" t="s">
        <v>216</v>
      </c>
      <c r="B64" s="59">
        <v>34747</v>
      </c>
      <c r="C64" s="51" t="s">
        <v>217</v>
      </c>
      <c r="D64" s="52" t="s">
        <v>218</v>
      </c>
      <c r="E64" s="82">
        <v>17.35</v>
      </c>
      <c r="F64" s="89">
        <v>63.17</v>
      </c>
      <c r="G64" s="48"/>
      <c r="H64" s="69">
        <f>IF(G64="","",IF(ISTEXT(G64),"NC",G64*E64))</f>
      </c>
      <c r="I64" s="9">
        <f>F64*E64</f>
        <v>1095.9995000000001</v>
      </c>
      <c r="L64" s="9"/>
    </row>
    <row r="65" spans="1:12" s="10" customFormat="1" ht="12.75">
      <c r="A65" s="72"/>
      <c r="B65" s="73"/>
      <c r="C65" s="74"/>
      <c r="D65" s="75"/>
      <c r="E65" s="83"/>
      <c r="F65" s="93" t="s">
        <v>30</v>
      </c>
      <c r="G65" s="76"/>
      <c r="H65" s="77">
        <f>SUM(H52:H64)</f>
        <v>0</v>
      </c>
      <c r="I65" s="9"/>
      <c r="L65" s="9"/>
    </row>
    <row r="66" spans="1:8" s="10" customFormat="1" ht="11.25" customHeight="1">
      <c r="A66" s="66">
        <v>7</v>
      </c>
      <c r="B66" s="68"/>
      <c r="C66" s="78" t="s">
        <v>57</v>
      </c>
      <c r="D66" s="60"/>
      <c r="E66" s="85"/>
      <c r="F66" s="92"/>
      <c r="G66" s="60"/>
      <c r="H66" s="79"/>
    </row>
    <row r="67" spans="1:12" s="10" customFormat="1" ht="60">
      <c r="A67" s="50" t="s">
        <v>58</v>
      </c>
      <c r="B67" s="59" t="s">
        <v>224</v>
      </c>
      <c r="C67" s="51" t="s">
        <v>225</v>
      </c>
      <c r="D67" s="52" t="s">
        <v>59</v>
      </c>
      <c r="E67" s="82">
        <v>2</v>
      </c>
      <c r="F67" s="89">
        <v>775.75</v>
      </c>
      <c r="G67" s="48"/>
      <c r="H67" s="69">
        <f>IF(G67="","",IF(ISTEXT(G67),"NC",G67*E67))</f>
      </c>
      <c r="I67" s="9">
        <f>F67*E67</f>
        <v>1551.5</v>
      </c>
      <c r="L67" s="9"/>
    </row>
    <row r="68" spans="1:12" s="10" customFormat="1" ht="60">
      <c r="A68" s="50" t="s">
        <v>60</v>
      </c>
      <c r="B68" s="59" t="s">
        <v>226</v>
      </c>
      <c r="C68" s="51" t="s">
        <v>227</v>
      </c>
      <c r="D68" s="52" t="s">
        <v>59</v>
      </c>
      <c r="E68" s="82">
        <v>17</v>
      </c>
      <c r="F68" s="89">
        <v>809.54</v>
      </c>
      <c r="G68" s="48"/>
      <c r="H68" s="69">
        <f aca="true" t="shared" si="8" ref="H68:H77">IF(G68="","",IF(ISTEXT(G68),"NC",G68*E68))</f>
      </c>
      <c r="I68" s="9">
        <f aca="true" t="shared" si="9" ref="I68:I77">F68*E68</f>
        <v>13762.18</v>
      </c>
      <c r="L68" s="9"/>
    </row>
    <row r="69" spans="1:12" s="10" customFormat="1" ht="36">
      <c r="A69" s="50" t="s">
        <v>61</v>
      </c>
      <c r="B69" s="59" t="s">
        <v>228</v>
      </c>
      <c r="C69" s="51" t="s">
        <v>229</v>
      </c>
      <c r="D69" s="52" t="s">
        <v>59</v>
      </c>
      <c r="E69" s="82">
        <v>2</v>
      </c>
      <c r="F69" s="89">
        <v>667.57</v>
      </c>
      <c r="G69" s="48"/>
      <c r="H69" s="69">
        <f t="shared" si="8"/>
      </c>
      <c r="I69" s="9">
        <f t="shared" si="9"/>
        <v>1335.14</v>
      </c>
      <c r="L69" s="9"/>
    </row>
    <row r="70" spans="1:12" s="10" customFormat="1" ht="36">
      <c r="A70" s="50" t="s">
        <v>62</v>
      </c>
      <c r="B70" s="59" t="s">
        <v>230</v>
      </c>
      <c r="C70" s="51" t="s">
        <v>231</v>
      </c>
      <c r="D70" s="52" t="s">
        <v>59</v>
      </c>
      <c r="E70" s="82">
        <v>2</v>
      </c>
      <c r="F70" s="89">
        <v>167.74</v>
      </c>
      <c r="G70" s="48"/>
      <c r="H70" s="69">
        <f t="shared" si="8"/>
      </c>
      <c r="I70" s="9">
        <f t="shared" si="9"/>
        <v>335.48</v>
      </c>
      <c r="L70" s="9"/>
    </row>
    <row r="71" spans="1:12" s="10" customFormat="1" ht="36">
      <c r="A71" s="50" t="s">
        <v>63</v>
      </c>
      <c r="B71" s="59" t="s">
        <v>232</v>
      </c>
      <c r="C71" s="51" t="s">
        <v>233</v>
      </c>
      <c r="D71" s="52" t="s">
        <v>59</v>
      </c>
      <c r="E71" s="82">
        <v>17</v>
      </c>
      <c r="F71" s="89">
        <v>176.44</v>
      </c>
      <c r="G71" s="48"/>
      <c r="H71" s="69">
        <f t="shared" si="8"/>
      </c>
      <c r="I71" s="9">
        <f t="shared" si="9"/>
        <v>2999.48</v>
      </c>
      <c r="L71" s="9"/>
    </row>
    <row r="72" spans="1:12" s="10" customFormat="1" ht="36">
      <c r="A72" s="50" t="s">
        <v>64</v>
      </c>
      <c r="B72" s="59" t="s">
        <v>234</v>
      </c>
      <c r="C72" s="51" t="s">
        <v>235</v>
      </c>
      <c r="D72" s="52" t="s">
        <v>59</v>
      </c>
      <c r="E72" s="82">
        <v>2</v>
      </c>
      <c r="F72" s="89">
        <v>30.36</v>
      </c>
      <c r="G72" s="48"/>
      <c r="H72" s="69">
        <f t="shared" si="8"/>
      </c>
      <c r="I72" s="9">
        <f t="shared" si="9"/>
        <v>60.72</v>
      </c>
      <c r="L72" s="9"/>
    </row>
    <row r="73" spans="1:12" s="10" customFormat="1" ht="36">
      <c r="A73" s="50" t="s">
        <v>219</v>
      </c>
      <c r="B73" s="59" t="s">
        <v>236</v>
      </c>
      <c r="C73" s="51" t="s">
        <v>237</v>
      </c>
      <c r="D73" s="52" t="s">
        <v>59</v>
      </c>
      <c r="E73" s="82">
        <v>17</v>
      </c>
      <c r="F73" s="89">
        <v>32</v>
      </c>
      <c r="G73" s="48"/>
      <c r="H73" s="69">
        <f t="shared" si="8"/>
      </c>
      <c r="I73" s="9">
        <f t="shared" si="9"/>
        <v>544</v>
      </c>
      <c r="L73" s="9"/>
    </row>
    <row r="74" spans="1:12" s="10" customFormat="1" ht="12">
      <c r="A74" s="50" t="s">
        <v>220</v>
      </c>
      <c r="B74" s="59" t="s">
        <v>238</v>
      </c>
      <c r="C74" s="51" t="s">
        <v>239</v>
      </c>
      <c r="D74" s="52" t="s">
        <v>42</v>
      </c>
      <c r="E74" s="82">
        <v>16.8</v>
      </c>
      <c r="F74" s="89">
        <v>221.26</v>
      </c>
      <c r="G74" s="48"/>
      <c r="H74" s="69">
        <f t="shared" si="8"/>
      </c>
      <c r="I74" s="9">
        <f t="shared" si="9"/>
        <v>3717.168</v>
      </c>
      <c r="L74" s="9"/>
    </row>
    <row r="75" spans="1:12" s="10" customFormat="1" ht="12">
      <c r="A75" s="50" t="s">
        <v>221</v>
      </c>
      <c r="B75" s="59" t="s">
        <v>240</v>
      </c>
      <c r="C75" s="51" t="s">
        <v>241</v>
      </c>
      <c r="D75" s="52" t="s">
        <v>42</v>
      </c>
      <c r="E75" s="82">
        <v>11.65</v>
      </c>
      <c r="F75" s="89">
        <v>302.4</v>
      </c>
      <c r="G75" s="48"/>
      <c r="H75" s="69">
        <f t="shared" si="8"/>
      </c>
      <c r="I75" s="9">
        <f t="shared" si="9"/>
        <v>3522.96</v>
      </c>
      <c r="L75" s="9"/>
    </row>
    <row r="76" spans="1:12" s="10" customFormat="1" ht="24">
      <c r="A76" s="50" t="s">
        <v>222</v>
      </c>
      <c r="B76" s="59" t="s">
        <v>242</v>
      </c>
      <c r="C76" s="51" t="s">
        <v>243</v>
      </c>
      <c r="D76" s="52" t="s">
        <v>42</v>
      </c>
      <c r="E76" s="82">
        <v>22.12</v>
      </c>
      <c r="F76" s="89">
        <v>495.19</v>
      </c>
      <c r="G76" s="48"/>
      <c r="H76" s="69">
        <f t="shared" si="8"/>
      </c>
      <c r="I76" s="9">
        <f t="shared" si="9"/>
        <v>10953.6028</v>
      </c>
      <c r="L76" s="9"/>
    </row>
    <row r="77" spans="1:12" s="10" customFormat="1" ht="12">
      <c r="A77" s="50" t="s">
        <v>223</v>
      </c>
      <c r="B77" s="59" t="s">
        <v>244</v>
      </c>
      <c r="C77" s="51" t="s">
        <v>245</v>
      </c>
      <c r="D77" s="52" t="s">
        <v>42</v>
      </c>
      <c r="E77" s="82">
        <v>4.2</v>
      </c>
      <c r="F77" s="89">
        <v>328.27</v>
      </c>
      <c r="G77" s="48"/>
      <c r="H77" s="69">
        <f t="shared" si="8"/>
      </c>
      <c r="I77" s="9">
        <f t="shared" si="9"/>
        <v>1378.734</v>
      </c>
      <c r="L77" s="9"/>
    </row>
    <row r="78" spans="1:12" s="10" customFormat="1" ht="36">
      <c r="A78" s="50" t="s">
        <v>246</v>
      </c>
      <c r="B78" s="59" t="s">
        <v>247</v>
      </c>
      <c r="C78" s="51" t="s">
        <v>248</v>
      </c>
      <c r="D78" s="52" t="s">
        <v>42</v>
      </c>
      <c r="E78" s="82">
        <v>4.2</v>
      </c>
      <c r="F78" s="89">
        <v>342.35</v>
      </c>
      <c r="G78" s="48"/>
      <c r="H78" s="69">
        <f>IF(G78="","",IF(ISTEXT(G78),"NC",G78*E78))</f>
      </c>
      <c r="I78" s="9">
        <f>F78*E78</f>
        <v>1437.8700000000001</v>
      </c>
      <c r="L78" s="9"/>
    </row>
    <row r="79" spans="1:12" s="10" customFormat="1" ht="36">
      <c r="A79" s="50" t="s">
        <v>249</v>
      </c>
      <c r="B79" s="59" t="s">
        <v>250</v>
      </c>
      <c r="C79" s="51" t="s">
        <v>251</v>
      </c>
      <c r="D79" s="52" t="s">
        <v>42</v>
      </c>
      <c r="E79" s="82">
        <v>4.8</v>
      </c>
      <c r="F79" s="89">
        <v>555.76</v>
      </c>
      <c r="G79" s="48"/>
      <c r="H79" s="69">
        <f>IF(G79="","",IF(ISTEXT(G79),"NC",G79*E79))</f>
      </c>
      <c r="I79" s="9">
        <f>F79*E79</f>
        <v>2667.6479999999997</v>
      </c>
      <c r="L79" s="9"/>
    </row>
    <row r="80" spans="1:12" s="10" customFormat="1" ht="48">
      <c r="A80" s="50" t="s">
        <v>252</v>
      </c>
      <c r="B80" s="59" t="s">
        <v>253</v>
      </c>
      <c r="C80" s="51" t="s">
        <v>254</v>
      </c>
      <c r="D80" s="52" t="s">
        <v>59</v>
      </c>
      <c r="E80" s="82">
        <v>1</v>
      </c>
      <c r="F80" s="89">
        <v>728.46</v>
      </c>
      <c r="G80" s="48"/>
      <c r="H80" s="69">
        <f>IF(G80="","",IF(ISTEXT(G80),"NC",G80*E80))</f>
      </c>
      <c r="I80" s="9">
        <f>F80*E80</f>
        <v>728.46</v>
      </c>
      <c r="L80" s="9"/>
    </row>
    <row r="81" spans="1:12" s="10" customFormat="1" ht="36">
      <c r="A81" s="50" t="s">
        <v>255</v>
      </c>
      <c r="B81" s="59">
        <v>3084</v>
      </c>
      <c r="C81" s="51" t="s">
        <v>256</v>
      </c>
      <c r="D81" s="52" t="s">
        <v>257</v>
      </c>
      <c r="E81" s="82">
        <v>1</v>
      </c>
      <c r="F81" s="89">
        <v>66.19</v>
      </c>
      <c r="G81" s="48"/>
      <c r="H81" s="69">
        <f>IF(G81="","",IF(ISTEXT(G81),"NC",G81*E81))</f>
      </c>
      <c r="I81" s="9">
        <f>F81*E81</f>
        <v>66.19</v>
      </c>
      <c r="L81" s="9"/>
    </row>
    <row r="82" spans="1:12" s="10" customFormat="1" ht="24">
      <c r="A82" s="50" t="s">
        <v>258</v>
      </c>
      <c r="B82" s="59">
        <v>3103</v>
      </c>
      <c r="C82" s="51" t="s">
        <v>259</v>
      </c>
      <c r="D82" s="52" t="s">
        <v>87</v>
      </c>
      <c r="E82" s="82">
        <v>2</v>
      </c>
      <c r="F82" s="89">
        <v>59.16</v>
      </c>
      <c r="G82" s="48"/>
      <c r="H82" s="69">
        <f>IF(G82="","",IF(ISTEXT(G82),"NC",G82*E82))</f>
      </c>
      <c r="I82" s="9">
        <f>F82*E82</f>
        <v>118.32</v>
      </c>
      <c r="L82" s="9"/>
    </row>
    <row r="83" spans="1:12" s="10" customFormat="1" ht="12.75">
      <c r="A83" s="54"/>
      <c r="B83" s="61"/>
      <c r="C83" s="55"/>
      <c r="D83" s="56"/>
      <c r="E83" s="86"/>
      <c r="F83" s="93" t="s">
        <v>30</v>
      </c>
      <c r="G83" s="76"/>
      <c r="H83" s="77">
        <f>SUM(H67:H82)</f>
        <v>0</v>
      </c>
      <c r="I83" s="9"/>
      <c r="L83" s="9"/>
    </row>
    <row r="84" spans="1:12" s="10" customFormat="1" ht="12.75">
      <c r="A84" s="66">
        <v>8</v>
      </c>
      <c r="B84" s="68"/>
      <c r="C84" s="67" t="s">
        <v>65</v>
      </c>
      <c r="D84" s="57"/>
      <c r="E84" s="84"/>
      <c r="F84" s="94"/>
      <c r="G84" s="57"/>
      <c r="H84" s="70"/>
      <c r="I84" s="9">
        <f>F84*E84</f>
        <v>0</v>
      </c>
      <c r="L84" s="9"/>
    </row>
    <row r="85" spans="1:12" s="10" customFormat="1" ht="48">
      <c r="A85" s="50" t="s">
        <v>66</v>
      </c>
      <c r="B85" s="59" t="s">
        <v>267</v>
      </c>
      <c r="C85" s="51" t="s">
        <v>268</v>
      </c>
      <c r="D85" s="52" t="s">
        <v>42</v>
      </c>
      <c r="E85" s="82">
        <v>23.11</v>
      </c>
      <c r="F85" s="89">
        <v>17.48</v>
      </c>
      <c r="G85" s="48"/>
      <c r="H85" s="69">
        <f>IF(G85="","",IF(ISTEXT(G85),"NC",G85*E85))</f>
      </c>
      <c r="I85" s="9">
        <f>F85*E85</f>
        <v>403.9628</v>
      </c>
      <c r="L85" s="9"/>
    </row>
    <row r="86" spans="1:12" s="10" customFormat="1" ht="12">
      <c r="A86" s="50" t="s">
        <v>67</v>
      </c>
      <c r="B86" s="59" t="s">
        <v>269</v>
      </c>
      <c r="C86" s="51" t="s">
        <v>270</v>
      </c>
      <c r="D86" s="52" t="s">
        <v>42</v>
      </c>
      <c r="E86" s="82">
        <v>70.98</v>
      </c>
      <c r="F86" s="89">
        <v>17.6</v>
      </c>
      <c r="G86" s="48"/>
      <c r="H86" s="69">
        <f aca="true" t="shared" si="10" ref="H86:H94">IF(G86="","",IF(ISTEXT(G86),"NC",G86*E86))</f>
      </c>
      <c r="I86" s="9">
        <f aca="true" t="shared" si="11" ref="I86:I94">F86*E86</f>
        <v>1249.2480000000003</v>
      </c>
      <c r="L86" s="9"/>
    </row>
    <row r="87" spans="1:12" s="10" customFormat="1" ht="12">
      <c r="A87" s="50" t="s">
        <v>68</v>
      </c>
      <c r="B87" s="59" t="s">
        <v>271</v>
      </c>
      <c r="C87" s="51" t="s">
        <v>272</v>
      </c>
      <c r="D87" s="52" t="s">
        <v>42</v>
      </c>
      <c r="E87" s="82">
        <v>70.98</v>
      </c>
      <c r="F87" s="89">
        <v>17.66</v>
      </c>
      <c r="G87" s="48"/>
      <c r="H87" s="69">
        <f t="shared" si="10"/>
      </c>
      <c r="I87" s="9">
        <f t="shared" si="11"/>
        <v>1253.5068</v>
      </c>
      <c r="L87" s="9"/>
    </row>
    <row r="88" spans="1:12" s="10" customFormat="1" ht="24">
      <c r="A88" s="50" t="s">
        <v>260</v>
      </c>
      <c r="B88" s="59" t="s">
        <v>273</v>
      </c>
      <c r="C88" s="51" t="s">
        <v>274</v>
      </c>
      <c r="D88" s="52" t="s">
        <v>42</v>
      </c>
      <c r="E88" s="82">
        <v>103.37</v>
      </c>
      <c r="F88" s="89">
        <v>2.74</v>
      </c>
      <c r="G88" s="48"/>
      <c r="H88" s="69">
        <f t="shared" si="10"/>
      </c>
      <c r="I88" s="9">
        <f t="shared" si="11"/>
        <v>283.23380000000003</v>
      </c>
      <c r="L88" s="9"/>
    </row>
    <row r="89" spans="1:12" s="10" customFormat="1" ht="24">
      <c r="A89" s="50" t="s">
        <v>261</v>
      </c>
      <c r="B89" s="59" t="s">
        <v>275</v>
      </c>
      <c r="C89" s="51" t="s">
        <v>276</v>
      </c>
      <c r="D89" s="52" t="s">
        <v>42</v>
      </c>
      <c r="E89" s="82">
        <v>417.35</v>
      </c>
      <c r="F89" s="89">
        <v>2.37</v>
      </c>
      <c r="G89" s="48"/>
      <c r="H89" s="69">
        <f t="shared" si="10"/>
      </c>
      <c r="I89" s="9">
        <f t="shared" si="11"/>
        <v>989.1195000000001</v>
      </c>
      <c r="L89" s="9"/>
    </row>
    <row r="90" spans="1:12" s="10" customFormat="1" ht="24">
      <c r="A90" s="50" t="s">
        <v>262</v>
      </c>
      <c r="B90" s="59" t="s">
        <v>277</v>
      </c>
      <c r="C90" s="51" t="s">
        <v>278</v>
      </c>
      <c r="D90" s="52" t="s">
        <v>42</v>
      </c>
      <c r="E90" s="82">
        <v>103.37</v>
      </c>
      <c r="F90" s="89">
        <v>17.73</v>
      </c>
      <c r="G90" s="48"/>
      <c r="H90" s="69">
        <f t="shared" si="10"/>
      </c>
      <c r="I90" s="9">
        <f t="shared" si="11"/>
        <v>1832.7501000000002</v>
      </c>
      <c r="L90" s="9"/>
    </row>
    <row r="91" spans="1:12" s="10" customFormat="1" ht="24">
      <c r="A91" s="50" t="s">
        <v>263</v>
      </c>
      <c r="B91" s="59" t="s">
        <v>279</v>
      </c>
      <c r="C91" s="51" t="s">
        <v>280</v>
      </c>
      <c r="D91" s="52" t="s">
        <v>42</v>
      </c>
      <c r="E91" s="82">
        <v>417.35</v>
      </c>
      <c r="F91" s="89">
        <v>9.5</v>
      </c>
      <c r="G91" s="48"/>
      <c r="H91" s="69">
        <f t="shared" si="10"/>
      </c>
      <c r="I91" s="9">
        <f t="shared" si="11"/>
        <v>3964.8250000000003</v>
      </c>
      <c r="L91" s="9"/>
    </row>
    <row r="92" spans="1:12" s="10" customFormat="1" ht="24">
      <c r="A92" s="50" t="s">
        <v>264</v>
      </c>
      <c r="B92" s="59" t="s">
        <v>281</v>
      </c>
      <c r="C92" s="51" t="s">
        <v>282</v>
      </c>
      <c r="D92" s="52" t="s">
        <v>42</v>
      </c>
      <c r="E92" s="82">
        <v>103.37</v>
      </c>
      <c r="F92" s="89">
        <v>13.25</v>
      </c>
      <c r="G92" s="48"/>
      <c r="H92" s="69">
        <f t="shared" si="10"/>
      </c>
      <c r="I92" s="9">
        <f t="shared" si="11"/>
        <v>1369.6525000000001</v>
      </c>
      <c r="L92" s="9"/>
    </row>
    <row r="93" spans="1:12" s="10" customFormat="1" ht="24">
      <c r="A93" s="50" t="s">
        <v>265</v>
      </c>
      <c r="B93" s="59" t="s">
        <v>283</v>
      </c>
      <c r="C93" s="51" t="s">
        <v>284</v>
      </c>
      <c r="D93" s="52" t="s">
        <v>42</v>
      </c>
      <c r="E93" s="82">
        <v>417.35</v>
      </c>
      <c r="F93" s="89">
        <v>11.54</v>
      </c>
      <c r="G93" s="48"/>
      <c r="H93" s="69">
        <f t="shared" si="10"/>
      </c>
      <c r="I93" s="9">
        <f t="shared" si="11"/>
        <v>4816.219</v>
      </c>
      <c r="L93" s="9"/>
    </row>
    <row r="94" spans="1:12" s="10" customFormat="1" ht="48">
      <c r="A94" s="50" t="s">
        <v>266</v>
      </c>
      <c r="B94" s="59" t="s">
        <v>285</v>
      </c>
      <c r="C94" s="51" t="s">
        <v>286</v>
      </c>
      <c r="D94" s="52" t="s">
        <v>42</v>
      </c>
      <c r="E94" s="82">
        <v>90.49</v>
      </c>
      <c r="F94" s="89">
        <v>7.3</v>
      </c>
      <c r="G94" s="48"/>
      <c r="H94" s="69">
        <f t="shared" si="10"/>
      </c>
      <c r="I94" s="9">
        <f t="shared" si="11"/>
        <v>660.577</v>
      </c>
      <c r="L94" s="9"/>
    </row>
    <row r="95" spans="1:12" s="10" customFormat="1" ht="60">
      <c r="A95" s="50" t="s">
        <v>287</v>
      </c>
      <c r="B95" s="59" t="s">
        <v>288</v>
      </c>
      <c r="C95" s="51" t="s">
        <v>289</v>
      </c>
      <c r="D95" s="52" t="s">
        <v>42</v>
      </c>
      <c r="E95" s="82">
        <v>212.79</v>
      </c>
      <c r="F95" s="89">
        <v>7.3</v>
      </c>
      <c r="G95" s="48"/>
      <c r="H95" s="69">
        <f>IF(G95="","",IF(ISTEXT(G95),"NC",G95*E95))</f>
      </c>
      <c r="I95" s="9">
        <f>F95*E95</f>
        <v>1553.367</v>
      </c>
      <c r="L95" s="9"/>
    </row>
    <row r="96" spans="1:12" s="10" customFormat="1" ht="12.75">
      <c r="A96" s="72"/>
      <c r="B96" s="73"/>
      <c r="C96" s="74"/>
      <c r="D96" s="75"/>
      <c r="E96" s="83"/>
      <c r="F96" s="93" t="s">
        <v>30</v>
      </c>
      <c r="G96" s="76"/>
      <c r="H96" s="77">
        <f>SUM(H85:H95)</f>
        <v>0</v>
      </c>
      <c r="I96" s="9"/>
      <c r="L96" s="9"/>
    </row>
    <row r="97" spans="1:8" s="10" customFormat="1" ht="11.25" customHeight="1">
      <c r="A97" s="66">
        <v>9</v>
      </c>
      <c r="B97" s="68"/>
      <c r="C97" s="78" t="s">
        <v>107</v>
      </c>
      <c r="D97" s="60"/>
      <c r="E97" s="85"/>
      <c r="F97" s="92"/>
      <c r="G97" s="60"/>
      <c r="H97" s="79"/>
    </row>
    <row r="98" spans="1:12" s="10" customFormat="1" ht="48">
      <c r="A98" s="50" t="s">
        <v>69</v>
      </c>
      <c r="B98" s="59" t="s">
        <v>290</v>
      </c>
      <c r="C98" s="51" t="s">
        <v>291</v>
      </c>
      <c r="D98" s="52" t="s">
        <v>59</v>
      </c>
      <c r="E98" s="82">
        <v>20</v>
      </c>
      <c r="F98" s="89">
        <v>121.4</v>
      </c>
      <c r="G98" s="48"/>
      <c r="H98" s="69">
        <f>IF(G98="","",IF(ISTEXT(G98),"NC",G98*E98))</f>
      </c>
      <c r="I98" s="9">
        <f>F98*E98</f>
        <v>2428</v>
      </c>
      <c r="L98" s="9"/>
    </row>
    <row r="99" spans="1:12" s="10" customFormat="1" ht="60">
      <c r="A99" s="50" t="s">
        <v>70</v>
      </c>
      <c r="B99" s="59" t="s">
        <v>292</v>
      </c>
      <c r="C99" s="51" t="s">
        <v>293</v>
      </c>
      <c r="D99" s="52" t="s">
        <v>59</v>
      </c>
      <c r="E99" s="82">
        <v>1</v>
      </c>
      <c r="F99" s="89">
        <v>160.39</v>
      </c>
      <c r="G99" s="48"/>
      <c r="H99" s="69">
        <f aca="true" t="shared" si="12" ref="H99:H106">IF(G99="","",IF(ISTEXT(G99),"NC",G99*E99))</f>
      </c>
      <c r="I99" s="9">
        <f aca="true" t="shared" si="13" ref="I99:I106">F99*E99</f>
        <v>160.39</v>
      </c>
      <c r="L99" s="9"/>
    </row>
    <row r="100" spans="1:12" s="10" customFormat="1" ht="36">
      <c r="A100" s="50" t="s">
        <v>71</v>
      </c>
      <c r="B100" s="59" t="s">
        <v>294</v>
      </c>
      <c r="C100" s="51" t="s">
        <v>295</v>
      </c>
      <c r="D100" s="52" t="s">
        <v>59</v>
      </c>
      <c r="E100" s="82">
        <v>12</v>
      </c>
      <c r="F100" s="89">
        <v>145.02</v>
      </c>
      <c r="G100" s="48"/>
      <c r="H100" s="69">
        <f t="shared" si="12"/>
      </c>
      <c r="I100" s="9">
        <f t="shared" si="13"/>
        <v>1740.2400000000002</v>
      </c>
      <c r="L100" s="9"/>
    </row>
    <row r="101" spans="1:12" s="10" customFormat="1" ht="36">
      <c r="A101" s="50" t="s">
        <v>72</v>
      </c>
      <c r="B101" s="59" t="s">
        <v>296</v>
      </c>
      <c r="C101" s="51" t="s">
        <v>297</v>
      </c>
      <c r="D101" s="52" t="s">
        <v>59</v>
      </c>
      <c r="E101" s="82">
        <v>7</v>
      </c>
      <c r="F101" s="89">
        <v>146.9</v>
      </c>
      <c r="G101" s="48"/>
      <c r="H101" s="69">
        <f t="shared" si="12"/>
      </c>
      <c r="I101" s="9">
        <f t="shared" si="13"/>
        <v>1028.3</v>
      </c>
      <c r="L101" s="9"/>
    </row>
    <row r="102" spans="1:12" s="10" customFormat="1" ht="48">
      <c r="A102" s="50" t="s">
        <v>73</v>
      </c>
      <c r="B102" s="59" t="s">
        <v>298</v>
      </c>
      <c r="C102" s="51" t="s">
        <v>299</v>
      </c>
      <c r="D102" s="52" t="s">
        <v>59</v>
      </c>
      <c r="E102" s="82">
        <v>1</v>
      </c>
      <c r="F102" s="89">
        <v>311.38</v>
      </c>
      <c r="G102" s="48"/>
      <c r="H102" s="69">
        <f t="shared" si="12"/>
      </c>
      <c r="I102" s="9">
        <f t="shared" si="13"/>
        <v>311.38</v>
      </c>
      <c r="L102" s="9"/>
    </row>
    <row r="103" spans="1:12" s="10" customFormat="1" ht="36">
      <c r="A103" s="50" t="s">
        <v>74</v>
      </c>
      <c r="B103" s="59" t="s">
        <v>300</v>
      </c>
      <c r="C103" s="51" t="s">
        <v>81</v>
      </c>
      <c r="D103" s="52" t="s">
        <v>59</v>
      </c>
      <c r="E103" s="82">
        <v>6</v>
      </c>
      <c r="F103" s="89">
        <v>14.06</v>
      </c>
      <c r="G103" s="48"/>
      <c r="H103" s="69">
        <f t="shared" si="12"/>
      </c>
      <c r="I103" s="9">
        <f t="shared" si="13"/>
        <v>84.36</v>
      </c>
      <c r="L103" s="9"/>
    </row>
    <row r="104" spans="1:12" s="10" customFormat="1" ht="36">
      <c r="A104" s="50" t="s">
        <v>75</v>
      </c>
      <c r="B104" s="59" t="s">
        <v>301</v>
      </c>
      <c r="C104" s="51" t="s">
        <v>302</v>
      </c>
      <c r="D104" s="52" t="s">
        <v>59</v>
      </c>
      <c r="E104" s="82">
        <v>2</v>
      </c>
      <c r="F104" s="89">
        <v>21.56</v>
      </c>
      <c r="G104" s="48"/>
      <c r="H104" s="69">
        <f t="shared" si="12"/>
      </c>
      <c r="I104" s="9">
        <f t="shared" si="13"/>
        <v>43.12</v>
      </c>
      <c r="L104" s="9"/>
    </row>
    <row r="105" spans="1:12" s="10" customFormat="1" ht="24">
      <c r="A105" s="50" t="s">
        <v>76</v>
      </c>
      <c r="B105" s="59" t="s">
        <v>303</v>
      </c>
      <c r="C105" s="51" t="s">
        <v>304</v>
      </c>
      <c r="D105" s="52" t="s">
        <v>59</v>
      </c>
      <c r="E105" s="82">
        <v>2</v>
      </c>
      <c r="F105" s="89">
        <v>63.21</v>
      </c>
      <c r="G105" s="48"/>
      <c r="H105" s="69">
        <f t="shared" si="12"/>
      </c>
      <c r="I105" s="9">
        <f t="shared" si="13"/>
        <v>126.42</v>
      </c>
      <c r="L105" s="9"/>
    </row>
    <row r="106" spans="1:12" s="10" customFormat="1" ht="36">
      <c r="A106" s="50" t="s">
        <v>77</v>
      </c>
      <c r="B106" s="59" t="s">
        <v>305</v>
      </c>
      <c r="C106" s="51" t="s">
        <v>306</v>
      </c>
      <c r="D106" s="52" t="s">
        <v>40</v>
      </c>
      <c r="E106" s="82">
        <v>30</v>
      </c>
      <c r="F106" s="89">
        <v>2.85</v>
      </c>
      <c r="G106" s="48"/>
      <c r="H106" s="69">
        <f t="shared" si="12"/>
      </c>
      <c r="I106" s="9">
        <f t="shared" si="13"/>
        <v>85.5</v>
      </c>
      <c r="L106" s="9"/>
    </row>
    <row r="107" spans="1:12" s="10" customFormat="1" ht="36">
      <c r="A107" s="50" t="s">
        <v>78</v>
      </c>
      <c r="B107" s="59" t="s">
        <v>307</v>
      </c>
      <c r="C107" s="51" t="s">
        <v>308</v>
      </c>
      <c r="D107" s="52" t="s">
        <v>40</v>
      </c>
      <c r="E107" s="82">
        <v>50</v>
      </c>
      <c r="F107" s="89">
        <v>4.5</v>
      </c>
      <c r="G107" s="48"/>
      <c r="H107" s="69">
        <f aca="true" t="shared" si="14" ref="H107:H117">IF(G107="","",IF(ISTEXT(G107),"NC",G107*E107))</f>
      </c>
      <c r="I107" s="9">
        <f aca="true" t="shared" si="15" ref="I107:I117">F107*E107</f>
        <v>225</v>
      </c>
      <c r="L107" s="9"/>
    </row>
    <row r="108" spans="1:12" s="10" customFormat="1" ht="36">
      <c r="A108" s="50" t="s">
        <v>79</v>
      </c>
      <c r="B108" s="59" t="s">
        <v>309</v>
      </c>
      <c r="C108" s="51" t="s">
        <v>310</v>
      </c>
      <c r="D108" s="52" t="s">
        <v>40</v>
      </c>
      <c r="E108" s="82">
        <v>30</v>
      </c>
      <c r="F108" s="89">
        <v>6.12</v>
      </c>
      <c r="G108" s="48"/>
      <c r="H108" s="69">
        <f t="shared" si="14"/>
      </c>
      <c r="I108" s="9">
        <f t="shared" si="15"/>
        <v>183.6</v>
      </c>
      <c r="L108" s="9"/>
    </row>
    <row r="109" spans="1:12" s="10" customFormat="1" ht="36">
      <c r="A109" s="50" t="s">
        <v>80</v>
      </c>
      <c r="B109" s="59" t="s">
        <v>311</v>
      </c>
      <c r="C109" s="51" t="s">
        <v>312</v>
      </c>
      <c r="D109" s="52" t="s">
        <v>40</v>
      </c>
      <c r="E109" s="82">
        <v>20</v>
      </c>
      <c r="F109" s="89">
        <v>9.94</v>
      </c>
      <c r="G109" s="48"/>
      <c r="H109" s="69">
        <f t="shared" si="14"/>
      </c>
      <c r="I109" s="9">
        <f t="shared" si="15"/>
        <v>198.79999999999998</v>
      </c>
      <c r="L109" s="9"/>
    </row>
    <row r="110" spans="1:12" s="10" customFormat="1" ht="24">
      <c r="A110" s="50" t="s">
        <v>313</v>
      </c>
      <c r="B110" s="59" t="s">
        <v>314</v>
      </c>
      <c r="C110" s="51" t="s">
        <v>315</v>
      </c>
      <c r="D110" s="52" t="s">
        <v>59</v>
      </c>
      <c r="E110" s="82">
        <v>20</v>
      </c>
      <c r="F110" s="89">
        <v>47.25</v>
      </c>
      <c r="G110" s="48"/>
      <c r="H110" s="69">
        <f t="shared" si="14"/>
      </c>
      <c r="I110" s="9">
        <f t="shared" si="15"/>
        <v>945</v>
      </c>
      <c r="L110" s="9"/>
    </row>
    <row r="111" spans="1:12" s="10" customFormat="1" ht="36">
      <c r="A111" s="50" t="s">
        <v>316</v>
      </c>
      <c r="B111" s="59">
        <v>38775</v>
      </c>
      <c r="C111" s="51" t="s">
        <v>317</v>
      </c>
      <c r="D111" s="52" t="s">
        <v>87</v>
      </c>
      <c r="E111" s="82">
        <v>3</v>
      </c>
      <c r="F111" s="89">
        <v>35.19</v>
      </c>
      <c r="G111" s="48"/>
      <c r="H111" s="69">
        <f t="shared" si="14"/>
      </c>
      <c r="I111" s="9">
        <f t="shared" si="15"/>
        <v>105.57</v>
      </c>
      <c r="L111" s="9"/>
    </row>
    <row r="112" spans="1:12" s="10" customFormat="1" ht="24">
      <c r="A112" s="50" t="s">
        <v>318</v>
      </c>
      <c r="B112" s="59">
        <v>38774</v>
      </c>
      <c r="C112" s="51" t="s">
        <v>319</v>
      </c>
      <c r="D112" s="52" t="s">
        <v>87</v>
      </c>
      <c r="E112" s="82">
        <v>3</v>
      </c>
      <c r="F112" s="89">
        <v>28.82</v>
      </c>
      <c r="G112" s="48"/>
      <c r="H112" s="69">
        <f t="shared" si="14"/>
      </c>
      <c r="I112" s="9">
        <f t="shared" si="15"/>
        <v>86.46000000000001</v>
      </c>
      <c r="L112" s="9"/>
    </row>
    <row r="113" spans="1:12" s="10" customFormat="1" ht="36">
      <c r="A113" s="50" t="s">
        <v>320</v>
      </c>
      <c r="B113" s="59">
        <v>38770</v>
      </c>
      <c r="C113" s="51" t="s">
        <v>321</v>
      </c>
      <c r="D113" s="52" t="s">
        <v>87</v>
      </c>
      <c r="E113" s="82">
        <v>16</v>
      </c>
      <c r="F113" s="89">
        <v>31.22</v>
      </c>
      <c r="G113" s="48"/>
      <c r="H113" s="69">
        <f t="shared" si="14"/>
      </c>
      <c r="I113" s="9">
        <f t="shared" si="15"/>
        <v>499.52</v>
      </c>
      <c r="L113" s="9"/>
    </row>
    <row r="114" spans="1:12" s="10" customFormat="1" ht="24">
      <c r="A114" s="50" t="s">
        <v>322</v>
      </c>
      <c r="B114" s="59">
        <v>83399</v>
      </c>
      <c r="C114" s="51" t="s">
        <v>323</v>
      </c>
      <c r="D114" s="52" t="s">
        <v>59</v>
      </c>
      <c r="E114" s="82">
        <v>1</v>
      </c>
      <c r="F114" s="89">
        <v>30.41</v>
      </c>
      <c r="G114" s="48"/>
      <c r="H114" s="69">
        <f t="shared" si="14"/>
      </c>
      <c r="I114" s="9">
        <f t="shared" si="15"/>
        <v>30.41</v>
      </c>
      <c r="L114" s="9"/>
    </row>
    <row r="115" spans="1:12" s="10" customFormat="1" ht="36">
      <c r="A115" s="50" t="s">
        <v>324</v>
      </c>
      <c r="B115" s="59" t="s">
        <v>325</v>
      </c>
      <c r="C115" s="51" t="s">
        <v>326</v>
      </c>
      <c r="D115" s="52" t="s">
        <v>59</v>
      </c>
      <c r="E115" s="82">
        <v>1</v>
      </c>
      <c r="F115" s="89">
        <v>99.49</v>
      </c>
      <c r="G115" s="48"/>
      <c r="H115" s="69">
        <f t="shared" si="14"/>
      </c>
      <c r="I115" s="9">
        <f t="shared" si="15"/>
        <v>99.49</v>
      </c>
      <c r="L115" s="9"/>
    </row>
    <row r="116" spans="1:12" s="10" customFormat="1" ht="36">
      <c r="A116" s="50" t="s">
        <v>327</v>
      </c>
      <c r="B116" s="59" t="s">
        <v>328</v>
      </c>
      <c r="C116" s="51" t="s">
        <v>329</v>
      </c>
      <c r="D116" s="52" t="s">
        <v>59</v>
      </c>
      <c r="E116" s="82">
        <v>1</v>
      </c>
      <c r="F116" s="89">
        <v>356.71</v>
      </c>
      <c r="G116" s="48"/>
      <c r="H116" s="69">
        <f t="shared" si="14"/>
      </c>
      <c r="I116" s="9">
        <f t="shared" si="15"/>
        <v>356.71</v>
      </c>
      <c r="L116" s="9"/>
    </row>
    <row r="117" spans="1:12" s="10" customFormat="1" ht="36">
      <c r="A117" s="50" t="s">
        <v>330</v>
      </c>
      <c r="B117" s="59" t="s">
        <v>331</v>
      </c>
      <c r="C117" s="51" t="s">
        <v>332</v>
      </c>
      <c r="D117" s="52" t="s">
        <v>40</v>
      </c>
      <c r="E117" s="82">
        <v>30</v>
      </c>
      <c r="F117" s="89">
        <v>6.16</v>
      </c>
      <c r="G117" s="48"/>
      <c r="H117" s="69">
        <f t="shared" si="14"/>
      </c>
      <c r="I117" s="9">
        <f t="shared" si="15"/>
        <v>184.8</v>
      </c>
      <c r="L117" s="9"/>
    </row>
    <row r="118" spans="1:12" s="10" customFormat="1" ht="12.75">
      <c r="A118" s="54"/>
      <c r="B118" s="61"/>
      <c r="C118" s="55"/>
      <c r="D118" s="56"/>
      <c r="E118" s="86"/>
      <c r="F118" s="93" t="s">
        <v>30</v>
      </c>
      <c r="G118" s="76"/>
      <c r="H118" s="77">
        <f>SUM(H98:H117)</f>
        <v>0</v>
      </c>
      <c r="I118" s="9"/>
      <c r="L118" s="9"/>
    </row>
    <row r="119" spans="1:12" s="10" customFormat="1" ht="12.75">
      <c r="A119" s="66">
        <v>10</v>
      </c>
      <c r="B119" s="68"/>
      <c r="C119" s="67" t="s">
        <v>82</v>
      </c>
      <c r="D119" s="57"/>
      <c r="E119" s="84"/>
      <c r="F119" s="94"/>
      <c r="G119" s="57"/>
      <c r="H119" s="70"/>
      <c r="I119" s="9">
        <f>F119*E119</f>
        <v>0</v>
      </c>
      <c r="L119" s="9"/>
    </row>
    <row r="120" spans="1:12" s="10" customFormat="1" ht="36">
      <c r="A120" s="50" t="s">
        <v>83</v>
      </c>
      <c r="B120" s="59" t="s">
        <v>333</v>
      </c>
      <c r="C120" s="51" t="s">
        <v>334</v>
      </c>
      <c r="D120" s="52" t="s">
        <v>40</v>
      </c>
      <c r="E120" s="82">
        <v>72</v>
      </c>
      <c r="F120" s="89">
        <v>16.91</v>
      </c>
      <c r="G120" s="48"/>
      <c r="H120" s="69">
        <f>IF(G120="","",IF(ISTEXT(G120),"NC",G120*E120))</f>
      </c>
      <c r="I120" s="9">
        <f>F120*E120</f>
        <v>1217.52</v>
      </c>
      <c r="L120" s="9"/>
    </row>
    <row r="121" spans="1:12" s="10" customFormat="1" ht="48">
      <c r="A121" s="50" t="s">
        <v>84</v>
      </c>
      <c r="B121" s="59" t="s">
        <v>335</v>
      </c>
      <c r="C121" s="51" t="s">
        <v>336</v>
      </c>
      <c r="D121" s="52" t="s">
        <v>59</v>
      </c>
      <c r="E121" s="82">
        <v>21</v>
      </c>
      <c r="F121" s="89">
        <v>4.83</v>
      </c>
      <c r="G121" s="48"/>
      <c r="H121" s="69">
        <f aca="true" t="shared" si="16" ref="H121:H130">IF(G121="","",IF(ISTEXT(G121),"NC",G121*E121))</f>
      </c>
      <c r="I121" s="9">
        <f aca="true" t="shared" si="17" ref="I121:I130">F121*E121</f>
        <v>101.43</v>
      </c>
      <c r="L121" s="9"/>
    </row>
    <row r="122" spans="1:12" s="10" customFormat="1" ht="48">
      <c r="A122" s="50" t="s">
        <v>85</v>
      </c>
      <c r="B122" s="59" t="s">
        <v>337</v>
      </c>
      <c r="C122" s="51" t="s">
        <v>338</v>
      </c>
      <c r="D122" s="52" t="s">
        <v>59</v>
      </c>
      <c r="E122" s="82">
        <v>11</v>
      </c>
      <c r="F122" s="89">
        <v>9.95</v>
      </c>
      <c r="G122" s="48"/>
      <c r="H122" s="69">
        <f t="shared" si="16"/>
      </c>
      <c r="I122" s="9">
        <f t="shared" si="17"/>
        <v>109.44999999999999</v>
      </c>
      <c r="L122" s="9"/>
    </row>
    <row r="123" spans="1:12" s="10" customFormat="1" ht="36">
      <c r="A123" s="50" t="s">
        <v>86</v>
      </c>
      <c r="B123" s="59" t="s">
        <v>339</v>
      </c>
      <c r="C123" s="51" t="s">
        <v>340</v>
      </c>
      <c r="D123" s="52" t="s">
        <v>59</v>
      </c>
      <c r="E123" s="82">
        <v>4</v>
      </c>
      <c r="F123" s="89">
        <v>24.59</v>
      </c>
      <c r="G123" s="48"/>
      <c r="H123" s="69">
        <f t="shared" si="16"/>
      </c>
      <c r="I123" s="9">
        <f t="shared" si="17"/>
        <v>98.36</v>
      </c>
      <c r="L123" s="9"/>
    </row>
    <row r="124" spans="1:12" s="10" customFormat="1" ht="48">
      <c r="A124" s="50" t="s">
        <v>88</v>
      </c>
      <c r="B124" s="59" t="s">
        <v>341</v>
      </c>
      <c r="C124" s="51" t="s">
        <v>342</v>
      </c>
      <c r="D124" s="52" t="s">
        <v>59</v>
      </c>
      <c r="E124" s="82">
        <v>4</v>
      </c>
      <c r="F124" s="89">
        <v>30.6</v>
      </c>
      <c r="G124" s="48"/>
      <c r="H124" s="69">
        <f t="shared" si="16"/>
      </c>
      <c r="I124" s="9">
        <f t="shared" si="17"/>
        <v>122.4</v>
      </c>
      <c r="L124" s="9"/>
    </row>
    <row r="125" spans="1:12" s="10" customFormat="1" ht="48">
      <c r="A125" s="50" t="s">
        <v>89</v>
      </c>
      <c r="B125" s="59" t="s">
        <v>343</v>
      </c>
      <c r="C125" s="51" t="s">
        <v>344</v>
      </c>
      <c r="D125" s="52" t="s">
        <v>59</v>
      </c>
      <c r="E125" s="82">
        <v>6</v>
      </c>
      <c r="F125" s="89">
        <v>13.71</v>
      </c>
      <c r="G125" s="48"/>
      <c r="H125" s="69">
        <f t="shared" si="16"/>
      </c>
      <c r="I125" s="9">
        <f t="shared" si="17"/>
        <v>82.26</v>
      </c>
      <c r="L125" s="9"/>
    </row>
    <row r="126" spans="1:12" s="10" customFormat="1" ht="36">
      <c r="A126" s="50" t="s">
        <v>90</v>
      </c>
      <c r="B126" s="59" t="s">
        <v>345</v>
      </c>
      <c r="C126" s="51" t="s">
        <v>346</v>
      </c>
      <c r="D126" s="52" t="s">
        <v>40</v>
      </c>
      <c r="E126" s="82">
        <v>42</v>
      </c>
      <c r="F126" s="89">
        <v>13.76</v>
      </c>
      <c r="G126" s="48"/>
      <c r="H126" s="69">
        <f t="shared" si="16"/>
      </c>
      <c r="I126" s="9">
        <f t="shared" si="17"/>
        <v>577.92</v>
      </c>
      <c r="L126" s="9"/>
    </row>
    <row r="127" spans="1:12" s="10" customFormat="1" ht="36">
      <c r="A127" s="50" t="s">
        <v>91</v>
      </c>
      <c r="B127" s="59" t="s">
        <v>347</v>
      </c>
      <c r="C127" s="51" t="s">
        <v>348</v>
      </c>
      <c r="D127" s="52" t="s">
        <v>40</v>
      </c>
      <c r="E127" s="82">
        <v>48</v>
      </c>
      <c r="F127" s="89">
        <v>22.32</v>
      </c>
      <c r="G127" s="48"/>
      <c r="H127" s="69">
        <f t="shared" si="16"/>
      </c>
      <c r="I127" s="9">
        <f t="shared" si="17"/>
        <v>1071.3600000000001</v>
      </c>
      <c r="L127" s="9"/>
    </row>
    <row r="128" spans="1:12" s="10" customFormat="1" ht="60">
      <c r="A128" s="50" t="s">
        <v>92</v>
      </c>
      <c r="B128" s="59" t="s">
        <v>349</v>
      </c>
      <c r="C128" s="51" t="s">
        <v>350</v>
      </c>
      <c r="D128" s="52" t="s">
        <v>40</v>
      </c>
      <c r="E128" s="82">
        <v>42</v>
      </c>
      <c r="F128" s="89">
        <v>29.75</v>
      </c>
      <c r="G128" s="48"/>
      <c r="H128" s="69">
        <f t="shared" si="16"/>
      </c>
      <c r="I128" s="9">
        <f t="shared" si="17"/>
        <v>1249.5</v>
      </c>
      <c r="L128" s="9"/>
    </row>
    <row r="129" spans="1:12" s="10" customFormat="1" ht="60">
      <c r="A129" s="50" t="s">
        <v>93</v>
      </c>
      <c r="B129" s="59" t="s">
        <v>351</v>
      </c>
      <c r="C129" s="51" t="s">
        <v>352</v>
      </c>
      <c r="D129" s="52" t="s">
        <v>40</v>
      </c>
      <c r="E129" s="82">
        <v>48</v>
      </c>
      <c r="F129" s="89">
        <v>51.93</v>
      </c>
      <c r="G129" s="48"/>
      <c r="H129" s="69">
        <f t="shared" si="16"/>
      </c>
      <c r="I129" s="9">
        <f t="shared" si="17"/>
        <v>2492.64</v>
      </c>
      <c r="L129" s="9"/>
    </row>
    <row r="130" spans="1:12" s="10" customFormat="1" ht="48">
      <c r="A130" s="50" t="s">
        <v>94</v>
      </c>
      <c r="B130" s="59" t="s">
        <v>353</v>
      </c>
      <c r="C130" s="51" t="s">
        <v>354</v>
      </c>
      <c r="D130" s="52" t="s">
        <v>59</v>
      </c>
      <c r="E130" s="82">
        <v>5</v>
      </c>
      <c r="F130" s="89">
        <v>27.1</v>
      </c>
      <c r="G130" s="48"/>
      <c r="H130" s="69">
        <f t="shared" si="16"/>
      </c>
      <c r="I130" s="9">
        <f t="shared" si="17"/>
        <v>135.5</v>
      </c>
      <c r="L130" s="9"/>
    </row>
    <row r="131" spans="1:12" s="10" customFormat="1" ht="48">
      <c r="A131" s="50" t="s">
        <v>95</v>
      </c>
      <c r="B131" s="59" t="s">
        <v>355</v>
      </c>
      <c r="C131" s="51" t="s">
        <v>356</v>
      </c>
      <c r="D131" s="52" t="s">
        <v>59</v>
      </c>
      <c r="E131" s="82">
        <v>1</v>
      </c>
      <c r="F131" s="89">
        <v>62.66</v>
      </c>
      <c r="G131" s="48"/>
      <c r="H131" s="69">
        <f aca="true" t="shared" si="18" ref="H131:H146">IF(G131="","",IF(ISTEXT(G131),"NC",G131*E131))</f>
      </c>
      <c r="I131" s="9">
        <f aca="true" t="shared" si="19" ref="I131:I146">F131*E131</f>
        <v>62.66</v>
      </c>
      <c r="L131" s="9"/>
    </row>
    <row r="132" spans="1:12" s="10" customFormat="1" ht="36">
      <c r="A132" s="50" t="s">
        <v>96</v>
      </c>
      <c r="B132" s="59">
        <v>35277</v>
      </c>
      <c r="C132" s="51" t="s">
        <v>357</v>
      </c>
      <c r="D132" s="52" t="s">
        <v>87</v>
      </c>
      <c r="E132" s="82">
        <v>1</v>
      </c>
      <c r="F132" s="89">
        <v>451.76</v>
      </c>
      <c r="G132" s="48"/>
      <c r="H132" s="69">
        <f t="shared" si="18"/>
      </c>
      <c r="I132" s="9">
        <f t="shared" si="19"/>
        <v>451.76</v>
      </c>
      <c r="L132" s="9"/>
    </row>
    <row r="133" spans="1:12" s="10" customFormat="1" ht="48">
      <c r="A133" s="50" t="s">
        <v>97</v>
      </c>
      <c r="B133" s="59" t="s">
        <v>358</v>
      </c>
      <c r="C133" s="51" t="s">
        <v>359</v>
      </c>
      <c r="D133" s="52" t="s">
        <v>59</v>
      </c>
      <c r="E133" s="82">
        <v>4</v>
      </c>
      <c r="F133" s="89">
        <v>409.45</v>
      </c>
      <c r="G133" s="48"/>
      <c r="H133" s="69">
        <f t="shared" si="18"/>
      </c>
      <c r="I133" s="9">
        <f t="shared" si="19"/>
        <v>1637.8</v>
      </c>
      <c r="L133" s="9"/>
    </row>
    <row r="134" spans="1:12" s="10" customFormat="1" ht="60">
      <c r="A134" s="50" t="s">
        <v>98</v>
      </c>
      <c r="B134" s="59" t="s">
        <v>360</v>
      </c>
      <c r="C134" s="51" t="s">
        <v>361</v>
      </c>
      <c r="D134" s="52" t="s">
        <v>59</v>
      </c>
      <c r="E134" s="82">
        <v>6</v>
      </c>
      <c r="F134" s="89">
        <v>193.46</v>
      </c>
      <c r="G134" s="48"/>
      <c r="H134" s="69">
        <f t="shared" si="18"/>
      </c>
      <c r="I134" s="9">
        <f t="shared" si="19"/>
        <v>1160.76</v>
      </c>
      <c r="L134" s="9"/>
    </row>
    <row r="135" spans="1:12" s="10" customFormat="1" ht="24">
      <c r="A135" s="50" t="s">
        <v>99</v>
      </c>
      <c r="B135" s="59">
        <v>11762</v>
      </c>
      <c r="C135" s="51" t="s">
        <v>362</v>
      </c>
      <c r="D135" s="52" t="s">
        <v>87</v>
      </c>
      <c r="E135" s="82">
        <v>3</v>
      </c>
      <c r="F135" s="89">
        <v>53.34</v>
      </c>
      <c r="G135" s="48"/>
      <c r="H135" s="69">
        <f t="shared" si="18"/>
      </c>
      <c r="I135" s="9">
        <f t="shared" si="19"/>
        <v>160.02</v>
      </c>
      <c r="L135" s="9"/>
    </row>
    <row r="136" spans="1:12" s="10" customFormat="1" ht="36">
      <c r="A136" s="50" t="s">
        <v>100</v>
      </c>
      <c r="B136" s="59" t="s">
        <v>363</v>
      </c>
      <c r="C136" s="51" t="s">
        <v>364</v>
      </c>
      <c r="D136" s="52" t="s">
        <v>59</v>
      </c>
      <c r="E136" s="82">
        <v>4</v>
      </c>
      <c r="F136" s="89">
        <v>47.89</v>
      </c>
      <c r="G136" s="48"/>
      <c r="H136" s="69">
        <f t="shared" si="18"/>
      </c>
      <c r="I136" s="9">
        <f t="shared" si="19"/>
        <v>191.56</v>
      </c>
      <c r="L136" s="9"/>
    </row>
    <row r="137" spans="1:12" s="10" customFormat="1" ht="36">
      <c r="A137" s="50" t="s">
        <v>101</v>
      </c>
      <c r="B137" s="59" t="s">
        <v>365</v>
      </c>
      <c r="C137" s="51" t="s">
        <v>366</v>
      </c>
      <c r="D137" s="52" t="s">
        <v>59</v>
      </c>
      <c r="E137" s="82">
        <v>1</v>
      </c>
      <c r="F137" s="89">
        <v>91.45</v>
      </c>
      <c r="G137" s="48"/>
      <c r="H137" s="69">
        <f t="shared" si="18"/>
      </c>
      <c r="I137" s="9">
        <f t="shared" si="19"/>
        <v>91.45</v>
      </c>
      <c r="L137" s="9"/>
    </row>
    <row r="138" spans="1:12" s="10" customFormat="1" ht="60">
      <c r="A138" s="50" t="s">
        <v>367</v>
      </c>
      <c r="B138" s="59" t="s">
        <v>368</v>
      </c>
      <c r="C138" s="51" t="s">
        <v>369</v>
      </c>
      <c r="D138" s="52" t="s">
        <v>370</v>
      </c>
      <c r="E138" s="82">
        <v>6</v>
      </c>
      <c r="F138" s="89">
        <v>1309.33</v>
      </c>
      <c r="G138" s="48"/>
      <c r="H138" s="69">
        <f t="shared" si="18"/>
      </c>
      <c r="I138" s="9">
        <f t="shared" si="19"/>
        <v>7855.98</v>
      </c>
      <c r="L138" s="9"/>
    </row>
    <row r="139" spans="1:12" s="10" customFormat="1" ht="72">
      <c r="A139" s="50" t="s">
        <v>371</v>
      </c>
      <c r="B139" s="59" t="s">
        <v>372</v>
      </c>
      <c r="C139" s="51" t="s">
        <v>373</v>
      </c>
      <c r="D139" s="52" t="s">
        <v>59</v>
      </c>
      <c r="E139" s="82">
        <v>1</v>
      </c>
      <c r="F139" s="89">
        <v>892.05</v>
      </c>
      <c r="G139" s="48"/>
      <c r="H139" s="69">
        <f t="shared" si="18"/>
      </c>
      <c r="I139" s="9">
        <f t="shared" si="19"/>
        <v>892.05</v>
      </c>
      <c r="L139" s="9"/>
    </row>
    <row r="140" spans="1:12" s="10" customFormat="1" ht="24">
      <c r="A140" s="50" t="s">
        <v>374</v>
      </c>
      <c r="B140" s="59" t="s">
        <v>375</v>
      </c>
      <c r="C140" s="51" t="s">
        <v>376</v>
      </c>
      <c r="D140" s="52" t="s">
        <v>59</v>
      </c>
      <c r="E140" s="82">
        <v>4</v>
      </c>
      <c r="F140" s="89">
        <v>49.26</v>
      </c>
      <c r="G140" s="48"/>
      <c r="H140" s="69">
        <f t="shared" si="18"/>
      </c>
      <c r="I140" s="9">
        <f t="shared" si="19"/>
        <v>197.04</v>
      </c>
      <c r="L140" s="9"/>
    </row>
    <row r="141" spans="1:12" s="10" customFormat="1" ht="24">
      <c r="A141" s="50" t="s">
        <v>377</v>
      </c>
      <c r="B141" s="59" t="s">
        <v>378</v>
      </c>
      <c r="C141" s="51" t="s">
        <v>379</v>
      </c>
      <c r="D141" s="52" t="s">
        <v>59</v>
      </c>
      <c r="E141" s="82">
        <v>4</v>
      </c>
      <c r="F141" s="89">
        <v>38.51</v>
      </c>
      <c r="G141" s="48"/>
      <c r="H141" s="69">
        <f t="shared" si="18"/>
      </c>
      <c r="I141" s="9">
        <f t="shared" si="19"/>
        <v>154.04</v>
      </c>
      <c r="L141" s="9"/>
    </row>
    <row r="142" spans="1:12" s="10" customFormat="1" ht="48">
      <c r="A142" s="50" t="s">
        <v>380</v>
      </c>
      <c r="B142" s="59" t="s">
        <v>381</v>
      </c>
      <c r="C142" s="51" t="s">
        <v>382</v>
      </c>
      <c r="D142" s="52" t="s">
        <v>59</v>
      </c>
      <c r="E142" s="82">
        <v>2</v>
      </c>
      <c r="F142" s="89">
        <v>120.29</v>
      </c>
      <c r="G142" s="48"/>
      <c r="H142" s="69">
        <f t="shared" si="18"/>
      </c>
      <c r="I142" s="9">
        <f t="shared" si="19"/>
        <v>240.58</v>
      </c>
      <c r="L142" s="9"/>
    </row>
    <row r="143" spans="1:12" s="10" customFormat="1" ht="24">
      <c r="A143" s="50" t="s">
        <v>383</v>
      </c>
      <c r="B143" s="59" t="s">
        <v>384</v>
      </c>
      <c r="C143" s="51" t="s">
        <v>385</v>
      </c>
      <c r="D143" s="52" t="s">
        <v>59</v>
      </c>
      <c r="E143" s="82">
        <v>1</v>
      </c>
      <c r="F143" s="89">
        <v>40.63</v>
      </c>
      <c r="G143" s="48"/>
      <c r="H143" s="69">
        <f t="shared" si="18"/>
      </c>
      <c r="I143" s="9">
        <f t="shared" si="19"/>
        <v>40.63</v>
      </c>
      <c r="L143" s="9"/>
    </row>
    <row r="144" spans="1:12" s="10" customFormat="1" ht="12">
      <c r="A144" s="50" t="s">
        <v>386</v>
      </c>
      <c r="B144" s="59">
        <v>34636</v>
      </c>
      <c r="C144" s="51" t="s">
        <v>387</v>
      </c>
      <c r="D144" s="52" t="s">
        <v>87</v>
      </c>
      <c r="E144" s="82">
        <v>2</v>
      </c>
      <c r="F144" s="89">
        <v>280</v>
      </c>
      <c r="G144" s="48"/>
      <c r="H144" s="69">
        <f>IF(G144="","",IF(ISTEXT(G144),"NC",G144*E144))</f>
      </c>
      <c r="I144" s="9">
        <f>F144*E144</f>
        <v>560</v>
      </c>
      <c r="L144" s="9"/>
    </row>
    <row r="145" spans="1:12" s="10" customFormat="1" ht="24">
      <c r="A145" s="50" t="s">
        <v>388</v>
      </c>
      <c r="B145" s="59">
        <v>1370</v>
      </c>
      <c r="C145" s="51" t="s">
        <v>389</v>
      </c>
      <c r="D145" s="52" t="s">
        <v>59</v>
      </c>
      <c r="E145" s="82">
        <v>3</v>
      </c>
      <c r="F145" s="89">
        <v>75.23</v>
      </c>
      <c r="G145" s="48"/>
      <c r="H145" s="69">
        <f t="shared" si="18"/>
      </c>
      <c r="I145" s="9">
        <f t="shared" si="19"/>
        <v>225.69</v>
      </c>
      <c r="L145" s="9"/>
    </row>
    <row r="146" spans="1:12" s="10" customFormat="1" ht="36">
      <c r="A146" s="50" t="s">
        <v>390</v>
      </c>
      <c r="B146" s="59" t="s">
        <v>391</v>
      </c>
      <c r="C146" s="51" t="s">
        <v>392</v>
      </c>
      <c r="D146" s="52" t="s">
        <v>59</v>
      </c>
      <c r="E146" s="82">
        <v>13</v>
      </c>
      <c r="F146" s="89">
        <v>50.67</v>
      </c>
      <c r="G146" s="48"/>
      <c r="H146" s="69">
        <f t="shared" si="18"/>
      </c>
      <c r="I146" s="9">
        <f t="shared" si="19"/>
        <v>658.71</v>
      </c>
      <c r="L146" s="9"/>
    </row>
    <row r="147" spans="1:12" s="10" customFormat="1" ht="48">
      <c r="A147" s="50" t="s">
        <v>393</v>
      </c>
      <c r="B147" s="59" t="s">
        <v>394</v>
      </c>
      <c r="C147" s="51" t="s">
        <v>395</v>
      </c>
      <c r="D147" s="52" t="s">
        <v>59</v>
      </c>
      <c r="E147" s="82">
        <v>2</v>
      </c>
      <c r="F147" s="89">
        <v>709.67</v>
      </c>
      <c r="G147" s="48"/>
      <c r="H147" s="69">
        <f>IF(G147="","",IF(ISTEXT(G147),"NC",G147*E147))</f>
      </c>
      <c r="I147" s="9">
        <f>F147*E147</f>
        <v>1419.34</v>
      </c>
      <c r="L147" s="9"/>
    </row>
    <row r="148" spans="1:12" s="10" customFormat="1" ht="12.75">
      <c r="A148" s="72"/>
      <c r="B148" s="73"/>
      <c r="C148" s="74"/>
      <c r="D148" s="75"/>
      <c r="E148" s="83"/>
      <c r="F148" s="93" t="s">
        <v>30</v>
      </c>
      <c r="G148" s="76"/>
      <c r="H148" s="77">
        <f>SUM(H120:H147)</f>
        <v>0</v>
      </c>
      <c r="I148" s="9"/>
      <c r="L148" s="9"/>
    </row>
    <row r="149" spans="1:8" s="10" customFormat="1" ht="11.25" customHeight="1">
      <c r="A149" s="66">
        <v>11</v>
      </c>
      <c r="B149" s="68"/>
      <c r="C149" s="78" t="s">
        <v>102</v>
      </c>
      <c r="D149" s="60"/>
      <c r="E149" s="85"/>
      <c r="F149" s="92"/>
      <c r="G149" s="60"/>
      <c r="H149" s="79"/>
    </row>
    <row r="150" spans="1:12" s="10" customFormat="1" ht="60">
      <c r="A150" s="50" t="s">
        <v>103</v>
      </c>
      <c r="B150" s="59" t="s">
        <v>400</v>
      </c>
      <c r="C150" s="51" t="s">
        <v>401</v>
      </c>
      <c r="D150" s="52" t="s">
        <v>59</v>
      </c>
      <c r="E150" s="82">
        <v>1</v>
      </c>
      <c r="F150" s="89">
        <v>1399.23</v>
      </c>
      <c r="G150" s="48"/>
      <c r="H150" s="69">
        <f>IF(G150="","",IF(ISTEXT(G150),"NC",G150*E150))</f>
      </c>
      <c r="I150" s="9">
        <f>F150*E150</f>
        <v>1399.23</v>
      </c>
      <c r="L150" s="9"/>
    </row>
    <row r="151" spans="1:12" s="10" customFormat="1" ht="24">
      <c r="A151" s="50" t="s">
        <v>104</v>
      </c>
      <c r="B151" s="59" t="s">
        <v>402</v>
      </c>
      <c r="C151" s="51" t="s">
        <v>403</v>
      </c>
      <c r="D151" s="52" t="s">
        <v>40</v>
      </c>
      <c r="E151" s="82">
        <v>40</v>
      </c>
      <c r="F151" s="89">
        <v>160.23</v>
      </c>
      <c r="G151" s="48"/>
      <c r="H151" s="69">
        <f aca="true" t="shared" si="20" ref="H151:H156">IF(G151="","",IF(ISTEXT(G151),"NC",G151*E151))</f>
      </c>
      <c r="I151" s="9">
        <f aca="true" t="shared" si="21" ref="I151:I156">F151*E151</f>
        <v>6409.2</v>
      </c>
      <c r="L151" s="9"/>
    </row>
    <row r="152" spans="1:12" s="10" customFormat="1" ht="36">
      <c r="A152" s="50" t="s">
        <v>105</v>
      </c>
      <c r="B152" s="59" t="s">
        <v>404</v>
      </c>
      <c r="C152" s="51" t="s">
        <v>405</v>
      </c>
      <c r="D152" s="52" t="s">
        <v>59</v>
      </c>
      <c r="E152" s="82">
        <v>1</v>
      </c>
      <c r="F152" s="89">
        <v>337.63</v>
      </c>
      <c r="G152" s="48"/>
      <c r="H152" s="69">
        <f t="shared" si="20"/>
      </c>
      <c r="I152" s="9">
        <f t="shared" si="21"/>
        <v>337.63</v>
      </c>
      <c r="L152" s="9"/>
    </row>
    <row r="153" spans="1:12" s="10" customFormat="1" ht="60">
      <c r="A153" s="50" t="s">
        <v>396</v>
      </c>
      <c r="B153" s="59" t="s">
        <v>406</v>
      </c>
      <c r="C153" s="51" t="s">
        <v>407</v>
      </c>
      <c r="D153" s="52" t="s">
        <v>40</v>
      </c>
      <c r="E153" s="82">
        <v>6</v>
      </c>
      <c r="F153" s="89">
        <v>98.35</v>
      </c>
      <c r="G153" s="48"/>
      <c r="H153" s="69">
        <f t="shared" si="20"/>
      </c>
      <c r="I153" s="9">
        <f t="shared" si="21"/>
        <v>590.0999999999999</v>
      </c>
      <c r="L153" s="9"/>
    </row>
    <row r="154" spans="1:12" s="10" customFormat="1" ht="48">
      <c r="A154" s="50" t="s">
        <v>397</v>
      </c>
      <c r="B154" s="59" t="s">
        <v>408</v>
      </c>
      <c r="C154" s="51" t="s">
        <v>409</v>
      </c>
      <c r="D154" s="52" t="s">
        <v>59</v>
      </c>
      <c r="E154" s="82">
        <v>1</v>
      </c>
      <c r="F154" s="89">
        <v>4878.82</v>
      </c>
      <c r="G154" s="48"/>
      <c r="H154" s="69">
        <f t="shared" si="20"/>
      </c>
      <c r="I154" s="9">
        <f t="shared" si="21"/>
        <v>4878.82</v>
      </c>
      <c r="L154" s="9"/>
    </row>
    <row r="155" spans="1:12" s="10" customFormat="1" ht="48">
      <c r="A155" s="50" t="s">
        <v>398</v>
      </c>
      <c r="B155" s="59" t="s">
        <v>410</v>
      </c>
      <c r="C155" s="51" t="s">
        <v>411</v>
      </c>
      <c r="D155" s="52" t="s">
        <v>59</v>
      </c>
      <c r="E155" s="82">
        <v>1</v>
      </c>
      <c r="F155" s="89">
        <v>11261.53</v>
      </c>
      <c r="G155" s="48"/>
      <c r="H155" s="69">
        <f t="shared" si="20"/>
      </c>
      <c r="I155" s="9">
        <f t="shared" si="21"/>
        <v>11261.53</v>
      </c>
      <c r="L155" s="9"/>
    </row>
    <row r="156" spans="1:12" s="10" customFormat="1" ht="48">
      <c r="A156" s="50" t="s">
        <v>399</v>
      </c>
      <c r="B156" s="59" t="s">
        <v>412</v>
      </c>
      <c r="C156" s="51" t="s">
        <v>413</v>
      </c>
      <c r="D156" s="52" t="s">
        <v>42</v>
      </c>
      <c r="E156" s="82">
        <v>16.31</v>
      </c>
      <c r="F156" s="89">
        <v>290.94</v>
      </c>
      <c r="G156" s="48"/>
      <c r="H156" s="69">
        <f t="shared" si="20"/>
      </c>
      <c r="I156" s="9">
        <f t="shared" si="21"/>
        <v>4745.2314</v>
      </c>
      <c r="L156" s="9"/>
    </row>
    <row r="157" spans="1:12" s="10" customFormat="1" ht="12.75">
      <c r="A157" s="54"/>
      <c r="B157" s="61"/>
      <c r="C157" s="55"/>
      <c r="D157" s="56"/>
      <c r="E157" s="86"/>
      <c r="F157" s="95" t="s">
        <v>30</v>
      </c>
      <c r="G157" s="87"/>
      <c r="H157" s="77">
        <f>SUM(H150:H156)</f>
        <v>0</v>
      </c>
      <c r="I157" s="9"/>
      <c r="L157" s="9"/>
    </row>
    <row r="158" spans="1:12" s="10" customFormat="1" ht="15">
      <c r="A158" s="62"/>
      <c r="B158" s="62"/>
      <c r="C158" s="63"/>
      <c r="D158" s="64"/>
      <c r="E158" s="65"/>
      <c r="F158" s="96"/>
      <c r="G158" s="80" t="s">
        <v>33</v>
      </c>
      <c r="H158" s="81">
        <f>IF(SUM(H14:H157)=0,"",SUM(H14:H157)/2)</f>
      </c>
      <c r="I158" s="9"/>
      <c r="L158" s="9"/>
    </row>
    <row r="159" spans="1:12" s="10" customFormat="1" ht="15">
      <c r="A159" s="62"/>
      <c r="B159" s="62"/>
      <c r="C159" s="63"/>
      <c r="D159" s="64"/>
      <c r="E159" s="65"/>
      <c r="F159" s="96"/>
      <c r="G159" s="88" t="s">
        <v>414</v>
      </c>
      <c r="H159" s="81">
        <f>IF(SUM(H14:H157)=0,"",H158*22.47%)</f>
      </c>
      <c r="I159" s="9"/>
      <c r="L159" s="9"/>
    </row>
    <row r="160" spans="1:9" s="36" customFormat="1" ht="9">
      <c r="A160" s="42"/>
      <c r="B160" s="42"/>
      <c r="F160" s="35"/>
      <c r="G160" s="98" t="s">
        <v>27</v>
      </c>
      <c r="H160" s="99"/>
      <c r="I160" s="35"/>
    </row>
    <row r="161" spans="7:9" ht="15.75">
      <c r="G161" s="103">
        <f>IF(SUM(H14:H157)=0,"",SUM(H158:H159))</f>
      </c>
      <c r="H161" s="104"/>
      <c r="I161" s="12"/>
    </row>
    <row r="162" spans="8:9" ht="7.5" customHeight="1">
      <c r="H162" s="3"/>
      <c r="I162" s="12"/>
    </row>
    <row r="163" spans="1:8" s="46" customFormat="1" ht="25.5" customHeight="1">
      <c r="A163" s="105" t="str">
        <f>" - "&amp;Dados!B21</f>
        <v> - A prestação dos serviços do objeto desta licitação deverá iniciar a partir da data de celebração do contrato pertinente, após emissão da Ordem de Serviço, conforme cronograma estabelecido em conjunto com o engenheiro da Prefeitura Municipal de Sumidouro;</v>
      </c>
      <c r="B163" s="105"/>
      <c r="C163" s="105"/>
      <c r="D163" s="105"/>
      <c r="E163" s="105"/>
      <c r="F163" s="105"/>
      <c r="G163" s="105"/>
      <c r="H163" s="105"/>
    </row>
    <row r="164" spans="1:8" s="46" customFormat="1" ht="11.25">
      <c r="A164" s="105" t="str">
        <f>" - "&amp;Dados!B22</f>
        <v> - O pertinente contrato terá vigência de 07 (sete) meses, conforme Cronograma, a partir da emissão da Ordem de Serviço;</v>
      </c>
      <c r="B164" s="105"/>
      <c r="C164" s="105"/>
      <c r="D164" s="105"/>
      <c r="E164" s="105"/>
      <c r="F164" s="105"/>
      <c r="G164" s="105"/>
      <c r="H164" s="105"/>
    </row>
    <row r="165" spans="1:8" s="46" customFormat="1" ht="27.75" customHeight="1">
      <c r="A165" s="105" t="str">
        <f>" - "&amp;Dados!B23</f>
        <v> - O pagamento à firma contratada será efetuado por medição e documento comprovando o cumprimento das obrigações Contratuais, enviados pelo Secretário Municipal de Obras, Transporte e Serviços Públicos desta Prefeitura acompanhada de Nota Fiscal para aprovação e liberação.</v>
      </c>
      <c r="B165" s="105"/>
      <c r="C165" s="105"/>
      <c r="D165" s="105"/>
      <c r="E165" s="105"/>
      <c r="F165" s="105"/>
      <c r="G165" s="105"/>
      <c r="H165" s="105"/>
    </row>
    <row r="166" spans="1:8" s="10" customFormat="1" ht="11.25">
      <c r="A166" s="105" t="str">
        <f>" - "&amp;Dados!B24</f>
        <v> - Proposta válida por 60 (sessenta) dias</v>
      </c>
      <c r="B166" s="105"/>
      <c r="C166" s="105"/>
      <c r="D166" s="105"/>
      <c r="E166" s="105"/>
      <c r="F166" s="105"/>
      <c r="G166" s="105"/>
      <c r="H166" s="105"/>
    </row>
    <row r="173" spans="3:8" ht="12.75" customHeight="1">
      <c r="C173" s="1"/>
      <c r="E173" s="1"/>
      <c r="H173" s="1"/>
    </row>
    <row r="174" spans="3:8" ht="12.75">
      <c r="C174" s="1"/>
      <c r="E174" s="1"/>
      <c r="H174" s="1"/>
    </row>
    <row r="175" spans="3:8" ht="12.75">
      <c r="C175" s="49"/>
      <c r="E175" s="1"/>
      <c r="H175" s="1"/>
    </row>
    <row r="176" spans="3:8" ht="12.75">
      <c r="C176" s="1"/>
      <c r="E176" s="1"/>
      <c r="H176" s="1"/>
    </row>
    <row r="177" spans="3:8" ht="12.75">
      <c r="C177" s="1"/>
      <c r="E177" s="1"/>
      <c r="H177" s="1"/>
    </row>
  </sheetData>
  <sheetProtection/>
  <autoFilter ref="A11:H166"/>
  <mergeCells count="16">
    <mergeCell ref="G161:H161"/>
    <mergeCell ref="A166:H166"/>
    <mergeCell ref="A2:H2"/>
    <mergeCell ref="A163:H163"/>
    <mergeCell ref="A164:H164"/>
    <mergeCell ref="A165:H165"/>
    <mergeCell ref="E10:H10"/>
    <mergeCell ref="B8:H8"/>
    <mergeCell ref="B9:H9"/>
    <mergeCell ref="B10:C10"/>
    <mergeCell ref="G160:H160"/>
    <mergeCell ref="A3:H3"/>
    <mergeCell ref="A4:H4"/>
    <mergeCell ref="A6:H6"/>
    <mergeCell ref="A5:H5"/>
    <mergeCell ref="A7:B7"/>
  </mergeCells>
  <conditionalFormatting sqref="G161">
    <cfRule type="expression" priority="4" dxfId="9" stopIfTrue="1">
      <formula>IF($K160="OK",IF(I160=1,TRUE(),FALSE()),FALSE())</formula>
    </cfRule>
    <cfRule type="expression" priority="5" dxfId="10" stopIfTrue="1">
      <formula>IF($K160="Empate",IF(I160=1,TRUE(),FALSE()),FALSE())</formula>
    </cfRule>
    <cfRule type="expression" priority="6" dxfId="7" stopIfTrue="1">
      <formula>IF($K160="Empate",IF(I160=2,TRUE(),FALSE()),FALSE())</formula>
    </cfRule>
  </conditionalFormatting>
  <conditionalFormatting sqref="H47:H50 H67:H83 H14:H16 H52:H65 H26:H37 H85:H96 H98:H118 H120:H148 H18:H24 H39:H45 H150:H159">
    <cfRule type="expression" priority="7" dxfId="3" stopIfTrue="1">
      <formula>IF(ISTEXT(G14),FALSE(),IF(G14&gt;F14,TRUE(),FALSE()))</formula>
    </cfRule>
  </conditionalFormatting>
  <conditionalFormatting sqref="G160">
    <cfRule type="expression" priority="1" dxfId="5" stopIfTrue="1">
      <formula>IF($K160="Empate",IF(I160=1,TRUE(),FALSE()),FALSE())</formula>
    </cfRule>
    <cfRule type="expression" priority="2" dxfId="11" stopIfTrue="1">
      <formula>IF(I160="&gt;",FALSE(),IF(I160&gt;0,TRUE(),FALSE()))</formula>
    </cfRule>
    <cfRule type="expression" priority="3" dxfId="3" stopIfTrue="1">
      <formula>IF(I160="&gt;",TRUE(),FALSE())</formula>
    </cfRule>
  </conditionalFormatting>
  <conditionalFormatting sqref="C85:C96 C52:C65 C67:C83 C39:C45 C98:C118 C120:C148 C47:C50 C26:C37 C18:C24 C14:C16 C150:C159">
    <cfRule type="expression" priority="8" dxfId="2" stopIfTrue="1">
      <formula>IF(#REF!=1,IF(#REF!=0,1,0),0)</formula>
    </cfRule>
  </conditionalFormatting>
  <conditionalFormatting sqref="G85:G95 G52:G64 G67:G82 G39:G44 G98:G117 G120:G147 G47:G49 G26:G36 G18:G23 G14:G15 G150:G156">
    <cfRule type="cellIs" priority="9" dxfId="0" operator="equal" stopIfTrue="1">
      <formula>""</formula>
    </cfRule>
  </conditionalFormatting>
  <conditionalFormatting sqref="E10:H10 B8:B9 B10:C10">
    <cfRule type="cellIs" priority="10" dxfId="0" operator="equal" stopIfTrue="1">
      <formula>$H$1</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77"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M30"/>
  <sheetViews>
    <sheetView zoomScalePageLayoutView="0" workbookViewId="0" topLeftCell="A1">
      <selection activeCell="B4" sqref="B4"/>
    </sheetView>
  </sheetViews>
  <sheetFormatPr defaultColWidth="9.140625" defaultRowHeight="12.75"/>
  <cols>
    <col min="1" max="1" width="12.28125" style="0" customWidth="1"/>
    <col min="2" max="2" width="56.28125" style="0" customWidth="1"/>
    <col min="3" max="5" width="36.421875" style="0" customWidth="1"/>
    <col min="6" max="13" width="14.57421875" style="0" customWidth="1"/>
    <col min="14" max="15" width="9.28125" style="0" customWidth="1"/>
  </cols>
  <sheetData>
    <row r="1" spans="1:7" ht="12.75">
      <c r="A1" s="21" t="s">
        <v>9</v>
      </c>
      <c r="B1" s="11" t="s">
        <v>415</v>
      </c>
      <c r="E1" s="6"/>
      <c r="F1" s="6"/>
      <c r="G1" s="6"/>
    </row>
    <row r="2" spans="1:7" ht="12.75">
      <c r="A2" s="21" t="s">
        <v>10</v>
      </c>
      <c r="B2" t="s">
        <v>422</v>
      </c>
      <c r="E2" s="6"/>
      <c r="F2" s="6"/>
      <c r="G2" s="6"/>
    </row>
    <row r="3" spans="1:7" ht="12.75">
      <c r="A3" s="21" t="s">
        <v>11</v>
      </c>
      <c r="B3" s="7" t="s">
        <v>419</v>
      </c>
      <c r="C3" s="7"/>
      <c r="E3" s="6"/>
      <c r="F3" s="6"/>
      <c r="G3" s="6"/>
    </row>
    <row r="4" spans="1:7" ht="12.75">
      <c r="A4" s="21" t="s">
        <v>12</v>
      </c>
      <c r="B4" s="14" t="s">
        <v>424</v>
      </c>
      <c r="C4" s="7"/>
      <c r="E4" s="6"/>
      <c r="F4" s="6"/>
      <c r="G4" s="6"/>
    </row>
    <row r="5" spans="1:7" ht="12.75">
      <c r="A5" s="21" t="s">
        <v>13</v>
      </c>
      <c r="B5" s="14" t="s">
        <v>416</v>
      </c>
      <c r="C5" s="7"/>
      <c r="E5" s="6"/>
      <c r="F5" s="6"/>
      <c r="G5" s="6"/>
    </row>
    <row r="6" spans="1:7" ht="12.75">
      <c r="A6" s="21" t="s">
        <v>19</v>
      </c>
      <c r="B6" s="17" t="s">
        <v>417</v>
      </c>
      <c r="C6" s="7"/>
      <c r="E6" s="6"/>
      <c r="F6" s="6"/>
      <c r="G6" s="6"/>
    </row>
    <row r="7" spans="1:7" ht="12.75">
      <c r="A7" s="21" t="s">
        <v>14</v>
      </c>
      <c r="B7" s="7" t="s">
        <v>31</v>
      </c>
      <c r="C7" s="7"/>
      <c r="E7" s="6"/>
      <c r="F7" s="6"/>
      <c r="G7" s="6"/>
    </row>
    <row r="8" spans="1:7" ht="12.75">
      <c r="A8" s="30" t="s">
        <v>23</v>
      </c>
      <c r="B8" s="34">
        <v>383913.0076321</v>
      </c>
      <c r="C8" s="7"/>
      <c r="E8" s="6"/>
      <c r="F8" s="6"/>
      <c r="G8" s="6"/>
    </row>
    <row r="9" spans="1:7" ht="12.75">
      <c r="A9" s="22" t="s">
        <v>0</v>
      </c>
      <c r="E9" s="6"/>
      <c r="F9" s="6"/>
      <c r="G9" s="6"/>
    </row>
    <row r="10" spans="1:7" ht="12.75">
      <c r="A10" s="23" t="s">
        <v>2</v>
      </c>
      <c r="E10" s="6"/>
      <c r="F10" s="6"/>
      <c r="G10" s="6"/>
    </row>
    <row r="11" spans="1:7" ht="12.75">
      <c r="A11" s="24" t="s">
        <v>8</v>
      </c>
      <c r="E11" s="6"/>
      <c r="F11" s="6"/>
      <c r="G11" s="6"/>
    </row>
    <row r="12" spans="1:7" ht="12.75">
      <c r="A12" s="23" t="s">
        <v>20</v>
      </c>
      <c r="E12" s="6"/>
      <c r="F12" s="6"/>
      <c r="G12" s="6"/>
    </row>
    <row r="13" spans="1:7" ht="12.75">
      <c r="A13" s="23" t="s">
        <v>24</v>
      </c>
      <c r="E13" s="6"/>
      <c r="F13" s="6"/>
      <c r="G13" s="6"/>
    </row>
    <row r="14" spans="1:7" ht="12.75">
      <c r="A14" s="6"/>
      <c r="B14" s="29"/>
      <c r="E14" s="29"/>
      <c r="F14" s="6"/>
      <c r="G14" s="6"/>
    </row>
    <row r="15" spans="1:13" s="28" customFormat="1" ht="12.75">
      <c r="A15" s="27" t="s">
        <v>21</v>
      </c>
      <c r="B15" s="29" t="s">
        <v>106</v>
      </c>
      <c r="C15" s="29"/>
      <c r="D15" s="29"/>
      <c r="E15" s="29"/>
      <c r="F15" s="29"/>
      <c r="G15" s="29"/>
      <c r="H15" s="29"/>
      <c r="I15" s="29"/>
      <c r="J15" s="29"/>
      <c r="K15" s="29"/>
      <c r="L15" s="29"/>
      <c r="M15" s="29"/>
    </row>
    <row r="16" spans="1:13" s="28" customFormat="1" ht="12.75">
      <c r="A16" s="27" t="s">
        <v>22</v>
      </c>
      <c r="B16" s="29" t="s">
        <v>423</v>
      </c>
      <c r="C16" s="29"/>
      <c r="D16" s="29"/>
      <c r="E16" s="29"/>
      <c r="F16" s="29"/>
      <c r="G16" s="29"/>
      <c r="H16" s="29"/>
      <c r="I16" s="29"/>
      <c r="J16" s="29"/>
      <c r="K16" s="29"/>
      <c r="L16" s="29"/>
      <c r="M16" s="29"/>
    </row>
    <row r="17" spans="2:7" ht="12.75">
      <c r="B17" s="29"/>
      <c r="E17" s="6"/>
      <c r="F17" s="6"/>
      <c r="G17" s="6"/>
    </row>
    <row r="18" spans="2:7" ht="12.75">
      <c r="B18" s="29"/>
      <c r="E18" s="6"/>
      <c r="F18" s="6"/>
      <c r="G18" s="6"/>
    </row>
    <row r="19" spans="5:7" ht="12.75">
      <c r="E19" s="6"/>
      <c r="F19" s="6"/>
      <c r="G19" s="6"/>
    </row>
    <row r="20" spans="5:7" ht="12.75">
      <c r="E20" s="6"/>
      <c r="F20" s="6"/>
      <c r="G20" s="6"/>
    </row>
    <row r="21" spans="1:7" ht="63.75">
      <c r="A21" s="25" t="s">
        <v>15</v>
      </c>
      <c r="B21" s="26" t="s">
        <v>32</v>
      </c>
      <c r="E21" s="6"/>
      <c r="F21" s="6"/>
      <c r="G21" s="6"/>
    </row>
    <row r="22" spans="1:7" ht="25.5">
      <c r="A22" s="25" t="s">
        <v>16</v>
      </c>
      <c r="B22" s="26" t="s">
        <v>420</v>
      </c>
      <c r="E22" s="6"/>
      <c r="F22" s="6"/>
      <c r="G22" s="6"/>
    </row>
    <row r="23" spans="1:7" ht="63.75">
      <c r="A23" s="25" t="s">
        <v>17</v>
      </c>
      <c r="B23" s="26" t="s">
        <v>41</v>
      </c>
      <c r="E23" s="6"/>
      <c r="F23" s="6"/>
      <c r="G23" s="6"/>
    </row>
    <row r="24" spans="1:7" ht="25.5">
      <c r="A24" s="25" t="s">
        <v>18</v>
      </c>
      <c r="B24" s="26" t="s">
        <v>28</v>
      </c>
      <c r="E24" s="6"/>
      <c r="F24" s="6"/>
      <c r="G24" s="6"/>
    </row>
    <row r="25" spans="1:2" ht="25.5">
      <c r="A25" s="25" t="s">
        <v>418</v>
      </c>
      <c r="B25" s="97" t="s">
        <v>421</v>
      </c>
    </row>
    <row r="27" ht="12.75">
      <c r="C27" s="13"/>
    </row>
    <row r="28" ht="12.75">
      <c r="C28" s="13"/>
    </row>
    <row r="29" ht="12.75">
      <c r="C29" s="13"/>
    </row>
    <row r="30" ht="12.75">
      <c r="C30" s="13"/>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2019-02-28T19:40:57Z</cp:lastPrinted>
  <dcterms:created xsi:type="dcterms:W3CDTF">2006-04-18T17:38:46Z</dcterms:created>
  <dcterms:modified xsi:type="dcterms:W3CDTF">2019-02-28T19:41:52Z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