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 - Itens" sheetId="1" r:id="rId1"/>
    <sheet name="Dados" sheetId="2" r:id="rId2"/>
  </sheets>
  <definedNames>
    <definedName name="_xlnm._FilterDatabase" localSheetId="0" hidden="1">'Quadro de Preços - Itens'!$A$11:$I$126</definedName>
    <definedName name="_xlfn.BAHTTEXT" hidden="1">#NAME?</definedName>
    <definedName name="_xlnm.Print_Titles" localSheetId="0">'Quadro de Preços - Itens'!$1:$12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J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J9" authorId="0">
      <text>
        <r>
          <rPr>
            <b/>
            <sz val="8"/>
            <rFont val="Tahoma"/>
            <family val="0"/>
          </rPr>
          <t>Configuração da Página:</t>
        </r>
        <r>
          <rPr>
            <sz val="8"/>
            <rFont val="Tahoma"/>
            <family val="0"/>
          </rPr>
          <t xml:space="preserve">
Esta página está configurada para papel A4. Os cabeçalhos se repetirão automaticamente.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<sst xmlns="http://schemas.openxmlformats.org/spreadsheetml/2006/main" count="479" uniqueCount="253">
  <si>
    <t>Secretaria Municipal de Obras</t>
  </si>
  <si>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</si>
  <si>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</si>
  <si>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</si>
  <si>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</si>
  <si>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</si>
  <si>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</si>
  <si>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</si>
  <si>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</si>
  <si>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</si>
  <si>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</si>
  <si>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</si>
  <si>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</si>
  <si>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</si>
  <si>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</si>
  <si>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</si>
  <si>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</si>
  <si>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</si>
  <si>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</si>
  <si>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</si>
  <si>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</si>
  <si>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</si>
  <si>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</si>
  <si>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</si>
  <si>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</si>
  <si>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</si>
  <si>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</si>
  <si>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</si>
  <si>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</si>
  <si>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</si>
  <si>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Subtotal&gt;&gt;</t>
  </si>
  <si>
    <t>MENOR PREÇO POR REGIME GLOBAL</t>
  </si>
  <si>
    <t>A prestação dos serviços do objeto desta licitação deverá iniciar a partir da data de celebração do contrato pertinente, após emissão da Ordem de Serviço, conforme cronograma estabelecido em conjunto com o engenheiro da Prefeitura Municipal de Sumidouro;</t>
  </si>
  <si>
    <t>1.1</t>
  </si>
  <si>
    <t>VALOR ESTIMADO:</t>
  </si>
  <si>
    <t>M3</t>
  </si>
  <si>
    <t>O pagamento à firma contratada será efetuado por medição e documento comprovando o cumprimento das obrigações Contratuais, enviados pelo Secretário Municipal de Obras, Transporte e Serviços Públicos desta Prefeitura acompanhada de Nota Fiscal para aprovação e liberação.</t>
  </si>
  <si>
    <t>M2</t>
  </si>
  <si>
    <t>1.2</t>
  </si>
  <si>
    <t>UN</t>
  </si>
  <si>
    <t>SINALIZAÇÃO VIÁRIA</t>
  </si>
  <si>
    <t>Meta 02</t>
  </si>
  <si>
    <t>Meta 01</t>
  </si>
  <si>
    <t>1.3</t>
  </si>
  <si>
    <t>1.4</t>
  </si>
  <si>
    <t>Prazo do Contrato: 12 (doze) meses a contar da Ordem de Serviço.</t>
  </si>
  <si>
    <t>Homologação: __/__/2021</t>
  </si>
  <si>
    <t>Previsão Publicação: __/__/2021</t>
  </si>
  <si>
    <t>Representante:</t>
  </si>
  <si>
    <t>CPF:</t>
  </si>
  <si>
    <t>Enquadramento:</t>
  </si>
  <si>
    <t>Prazo:</t>
  </si>
  <si>
    <t>Composição</t>
  </si>
  <si>
    <t>PLACA DE INDICAÇÃO DE OBRA PÚBLICA</t>
  </si>
  <si>
    <t>005</t>
  </si>
  <si>
    <t>Fonte</t>
  </si>
  <si>
    <t>Código</t>
  </si>
  <si>
    <t>SINAPI</t>
  </si>
  <si>
    <t>1.2.2.</t>
  </si>
  <si>
    <t>TXKM</t>
  </si>
  <si>
    <t>1.3.1.</t>
  </si>
  <si>
    <t>1.3.2.</t>
  </si>
  <si>
    <t>2.1.1.</t>
  </si>
  <si>
    <t>2.2.1.</t>
  </si>
  <si>
    <t>2.2.2.</t>
  </si>
  <si>
    <t>ADMINISTRAÇÃO LOCAL</t>
  </si>
  <si>
    <t>ANEXO I - QUADRO DE PROPOSTAS</t>
  </si>
  <si>
    <t>98441</t>
  </si>
  <si>
    <t>PAREDE DE MADEIRA COMPENSADA PARA CONSTRUÇÃO TEMPORÁRIA EM CHAPA SIMPLES, EXTERNA, COM ÁREA LÍQUIDA MAIOR OU IGUAL A 6 M², SEM VÃO. AF_05/2018</t>
  </si>
  <si>
    <t>92543</t>
  </si>
  <si>
    <t>TRAMA DE MADEIRA COMPOSTA POR TERÇAS PARA TELHADOS DE ATÉ 2 ÁGUAS PARA TELHA ONDULADA DE FIBROCIMENTO, METÁLICA, PLÁSTICA OU TERMOACÚSTICA, INCLUSO TRANSPORTE VERTICAL. AF_07/2019</t>
  </si>
  <si>
    <t>94210</t>
  </si>
  <si>
    <t>TELHAMENTO COM TELHA ONDULADA DE FIBROCIMENTO E = 6 MM, COM RECOBRIMENTO LATERAL DE 1 1/4 DE ONDA PARA TELHADO COM INCLINAÇÃO MÁXIMA DE 10°, COM ATÉ 2 ÁGUAS, INCLUSO IÇAMENTO. AF_07/2019</t>
  </si>
  <si>
    <t>97094</t>
  </si>
  <si>
    <t>CONCRETAGEM DE RADIER, PISO OU LAJE SOBRE SOLO, FCK 30 MPA, PARA ESPESSURA DE 10 CM - LANÇAMENTO, ADENSAMENTO E ACABAMENTO. AF_09/2017</t>
  </si>
  <si>
    <t>99063</t>
  </si>
  <si>
    <t>LOCAÇÃO DE REDE DE ÁGUA OU ESGOTO. AF_10/2018</t>
  </si>
  <si>
    <t>M</t>
  </si>
  <si>
    <t>90106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</si>
  <si>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AF_02/2021</t>
  </si>
  <si>
    <t>90108</t>
  </si>
  <si>
    <t>ESCAVAÇÃO MECANIZADA DE VALA COM PROFUNDIDADE MAIOR QUE 1,5 M ATÉ 3,0 M (MÉDIA ENTRE MONTANTE E JUSANTE/UMA COMPOSIÇÃO POR TRECHO) COM RETROESCAVADEIRA (CAPACIDADE DA CAÇAMBA DA RETRO: 0,26 M3 / POTÊNCIA: 88 HP), LARGURA DE 0,8 M A 1,5 M, EM SOLO DE 1A CATEGORIA, LOCAIS COM BAIXO NÍVEL DE INTERFERÊNCIA. AF_02/2021</t>
  </si>
  <si>
    <t>95567</t>
  </si>
  <si>
    <t>TUBO DE CONCRETO (SIMPLES) PARA REDES COLETORAS DE ÁGUAS PLUVIAIS, DIÂMETRO DE 300 MM, JUNTA RÍGIDA, INSTALADO EM LOCAL COM BAIXO NÍVEL DE INTERFERÊNCIAS - FORNECIMENTO E ASSENTAMENTO. AF_12/2015</t>
  </si>
  <si>
    <t>92210</t>
  </si>
  <si>
    <t>TUBO DE CONCRETO PARA REDES COLETORAS DE ÁGUAS PLUVIAIS, DIÂMETRO DE 400 MM, JUNTA RÍGIDA, INSTALADO EM LOCAL COM BAIXO NÍVEL DE INTERFERÊNCIAS - FORNECIMENTO E ASSENTAMENTO. AF_12/2015</t>
  </si>
  <si>
    <t>92212</t>
  </si>
  <si>
    <t>TUBO DE CONCRETO PARA REDES COLETORAS DE ÁGUAS PLUVIAIS, DIÂMETRO DE 600 MM, JUNTA RÍGIDA, INSTALADO EM LOCAL COM BAIXO NÍVEL DE INTERFERÊNCIAS - FORNECIMENTO E ASSENTAMENTO. AF_12/2015</t>
  </si>
  <si>
    <t>100323</t>
  </si>
  <si>
    <t>LASTRO COM MATERIAL GRANULAR (AREIA MÉDIA), APLICADO EM PISOS OU LAJES SOBRE SOLO, ESPESSURA DE *10 CM*. AF_07/2019</t>
  </si>
  <si>
    <t>102142</t>
  </si>
  <si>
    <t>BASE PARA POÇO DE VISITA CIRCULAR PARA DRENAGEM, EM CONCRETO PRÉ-MOLDADO, DIÂMETRO INTERNO = 1,5 M, PROFUNDIDADE = 1,45 M, EXCLUINDO TAMPÃO. AF_12/2020</t>
  </si>
  <si>
    <t>99288</t>
  </si>
  <si>
    <t>ACRÉSCIMO PARA POÇO DE VISITA CIRCULAR PARA DRENAGEM, EM CONCRETO PRÉ-MOLDADO, DIÂMETRO INTERNO = 1 M. AF_12/2020</t>
  </si>
  <si>
    <t>98114</t>
  </si>
  <si>
    <t>TAMPA CIRCULAR PARA ESGOTO E DRENAGEM, EM FERRO FUNDIDO, DIÂMETRO INTERNO = 0,6 M. AF_12/2020</t>
  </si>
  <si>
    <t>97935</t>
  </si>
  <si>
    <t>CAIXA PARA BOCA DE LOBO SIMPLES RETANGULAR, EM CONCRETO PRÉ-MOLDADO, DIMENSÕES INTERNAS: 0,6X1,0X1,2 M. AF_12/2020</t>
  </si>
  <si>
    <t>EMOP</t>
  </si>
  <si>
    <t>20.029.0001-A</t>
  </si>
  <si>
    <t>DISSIPADOR DE ENERGIA EM PEDRA ARGAMASSADA,INCLUSIVE MATERIA IS DE ESCAVACAO,MEDIDO POR VOLUME DE PEDRA ARGAMASSADA</t>
  </si>
  <si>
    <t>101115</t>
  </si>
  <si>
    <t>ESCAVAÇÃO HORIZONTAL EM SOLO DE 1A CATEGORIA COM TRATOR DE ESTEIRAS (150HP/LÂMINA: 3,18M3). AF_07/2020</t>
  </si>
  <si>
    <t>96385</t>
  </si>
  <si>
    <t>EXECUÇÃO E COMPACTAÇÃO DE ATERRO COM SOLO PREDOMINANTEMENTE ARGILOSO - EXCLUSIVE SOLO, ESCAVAÇÃO, CARGA E TRANSPORTE. AF_11/2019</t>
  </si>
  <si>
    <t>100576</t>
  </si>
  <si>
    <t>REGULARIZAÇÃO E COMPACTAÇÃO DE SUBLEITO DE SOLO  PREDOMINANTEMENTE ARGILOSO. AF_11/2019</t>
  </si>
  <si>
    <t>100975</t>
  </si>
  <si>
    <t>CARGA, MANOBRA E DESCARGA DE SOLOS E MATERIAIS GRANULARES EM CAMINHÃO BASCULANTE 14 M³ - CARGA COM PÁ CARREGADEIRA (CAÇAMBA DE 1,7 A 2,8 M³ / 128 HP) E DESCARGA LIVRE (UNIDADE: M3). AF_07/2020</t>
  </si>
  <si>
    <t>93597</t>
  </si>
  <si>
    <t>TRANSPORTE COM CAMINHÃO BASCULANTE DE 14 M³, EM VIA URBANA EM LEITO NATURAL (UNIDADE: TXKM). AF_07/2020</t>
  </si>
  <si>
    <t>PAVIMENTAÇÃO</t>
  </si>
  <si>
    <t>99064</t>
  </si>
  <si>
    <t>LOCAÇÃO DE PAVIMENTAÇÃO. AF_10/2018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</si>
  <si>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</si>
  <si>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</si>
  <si>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94274</t>
  </si>
  <si>
    <t>ASSENTAMENTO DE GUIA (MEIO-FIO) EM TRECHO CURVO, CONFECCIONADA EM CONCRETO PRÉ-FABRICADO, DIMENSÕES 100X15X13X30 CM (COMPRIMENTO X BASE INFERIOR X BASE SUPERIOR X ALTURA), PARA VIAS URBANAS (USO VIÁRIO). AF_06/2016</t>
  </si>
  <si>
    <t>94281</t>
  </si>
  <si>
    <t>EXECUÇÃO DE SARJETA DE CONCRETO USINADO, MOLDADA  IN LOCO  EM TRECHO RETO, 30 CM BASE X 15 CM ALTURA. AF_06/2016</t>
  </si>
  <si>
    <t>94282</t>
  </si>
  <si>
    <t>EXECUÇÃO DE SARJETA DE CONCRETO USINADO, MOLDADA  IN LOCO  EM TRECHO CURVO, 30 CM BASE X 15 CM ALTURA. AF_06/2016</t>
  </si>
  <si>
    <t>101167</t>
  </si>
  <si>
    <t>EXECUÇÃO DE PAVIMENTO EM PARALELEPÍPEDOS, REJUNTAMENTO COM PÓ DE PEDRA. AF_05/2020</t>
  </si>
  <si>
    <t>003</t>
  </si>
  <si>
    <t>PLACA DE SINALIZAÇÃO VIÁRIA DE DIÂMETRO, APROXIMADO, 50 CM FIXADA EM TUBO GALVANIZADO</t>
  </si>
  <si>
    <t>004</t>
  </si>
  <si>
    <t>PLACA DE INDICAÇÃO VIÁRIA RETANGULAR, COM MEDIDAS APROXIMADA DE 1,50 X 0,60 M FIXADA EM TUBO GALVANIZADO</t>
  </si>
  <si>
    <t>001</t>
  </si>
  <si>
    <t>2.1.2.</t>
  </si>
  <si>
    <t>73856/1</t>
  </si>
  <si>
    <t>BOCA P/BUEIRO SIMPLES TUBULAR D=0,40M EM CONCRETO CICLOPICO, INCLINDO FORMAS, ESCAVACAO, REATERRO E MATERIAIS, EXCLUINDO MATERIAL REATERRO JAZIDA E TRANSPORTE</t>
  </si>
  <si>
    <t>PAVIMENTAÇÃO E DRENAGEM SU 03 - TRECHO 1</t>
  </si>
  <si>
    <t>CANTEIRO</t>
  </si>
  <si>
    <t>DRENAGEM</t>
  </si>
  <si>
    <t>MOVIMENTAÇÃO DE TERRA</t>
  </si>
  <si>
    <t>1.2.1</t>
  </si>
  <si>
    <t>1.1.0.1.</t>
  </si>
  <si>
    <t>1.1.0.2.</t>
  </si>
  <si>
    <t>1.1.0.3.</t>
  </si>
  <si>
    <t>1.1.0.4.</t>
  </si>
  <si>
    <t>1.1.0.5.</t>
  </si>
  <si>
    <t>1.2.1.1.</t>
  </si>
  <si>
    <t>1.2.1.2.</t>
  </si>
  <si>
    <t>1.2.1.3.</t>
  </si>
  <si>
    <t>1.2.1.4.</t>
  </si>
  <si>
    <t>102281</t>
  </si>
  <si>
    <t>ESCAVAÇÃO MECANIZADA DE VALA COM PROF. MAIOR QUE 1,5 M ATÉ 3,0 M (MÉDIA ENTRE MONTANTE E JUSANTE/UMA COMPOSIÇÃO POR TRECHO),COM ESCAVADEIRA HIDRÁULICA (1,2 M3/155 HP),LARG. DE 1,5 M A 2,5 M, EM SOLO DE 1A CATEGORIA, LOCAIS COM BAIXO NÍVEL DE INTERFERÊNCIA. AF_02/2021</t>
  </si>
  <si>
    <t>1.2.1.5.</t>
  </si>
  <si>
    <t>90095</t>
  </si>
  <si>
    <t>ESCAVAÇÃO MECANIZADA DE VALA COM PROF. MAIOR QUE 3,0 M ATÉ 4,5 M (MÉDIA ENTRE MONTANTE E JUSANTE/UMA COMPOSIÇÃO POR TRECHO), COM ESCAVADEIRA HIDRÁULICA (1,2 M3/155 HP), LARG. DE 1,5 M A 2,5 M, EM SOLO DE 1A CATEGORIA, LOCAIS COM BAIXO NÍVEL DE INTERFERÊNCIA. AF_02/2021</t>
  </si>
  <si>
    <t>1.2.1.6.</t>
  </si>
  <si>
    <t>101572</t>
  </si>
  <si>
    <t>ESCORAMENTO DE VALA, TIPO PONTALETEAMENTO, COM PROFUNDIDADE DE 1,5 A 3,0 M, LARGURA MENOR QUE 1,5 M. AF_08/2020</t>
  </si>
  <si>
    <t>1.2.1.7.</t>
  </si>
  <si>
    <t>101574</t>
  </si>
  <si>
    <t>ESCORAMENTO DE VALA, TIPO PONTALETEAMENTO, COM PROFUNDIDADE DE 3,0 A 4,5 M, LARGURA MENOR QUE 1,5 M. AF_08/2020</t>
  </si>
  <si>
    <t>1.2.1.8.</t>
  </si>
  <si>
    <t>93379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</si>
  <si>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</si>
  <si>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t>1.2.1.9.</t>
  </si>
  <si>
    <t>93381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</si>
  <si>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 AF_04/2016</t>
  </si>
  <si>
    <t>1.2.1.10.</t>
  </si>
  <si>
    <t>93369</t>
  </si>
  <si>
    <t>REATERRO MECANIZADO DE VALA COM ESCAVADEIRA HIDRÁULICA (CAPACIDADE DA CAÇAMBA: 0,8 M³ / POTÊNCIA: 111 HP), LARGURA DE 1,5 A 2,5 M, PROFUNDIDADE DE 1,5 A 3,0 M, COM SOLO (SEM SUBSTITUIÇÃO) DE 1ª CATEGORIA EM LOCAIS COM BAIXO NÍVEL DE INTERFERÊNCIA. AF_04/2016</t>
  </si>
  <si>
    <t>1.2.1.11.</t>
  </si>
  <si>
    <t>93371</t>
  </si>
  <si>
    <t>REATERRO MECANIZADO DE VALA COM ESCAVADEIRA HIDRÁULICA (CAPACIDADE DA CAÇAMBA: 0,8 M³ / POTÊNCIA: 111 HP), LARGURA DE 1,5 A 2,5 M, PROFUNDIDADE DE 3,0 A 4,5 M, COM SOLO (SEM SUBSTITUIÇÃO) DE 1ª CATEGORIA EM LOCAIS COM BAIXO NÍVEL DE INTERFERÊNCIA. AF_04/2016</t>
  </si>
  <si>
    <t>1.2.1.12.</t>
  </si>
  <si>
    <t>1.2.1.13.</t>
  </si>
  <si>
    <t>DISPOSITIVOS</t>
  </si>
  <si>
    <t>1.2.2.1.</t>
  </si>
  <si>
    <t>1.2.2.2.</t>
  </si>
  <si>
    <t>1.2.2.3.</t>
  </si>
  <si>
    <t>1.2.2.4.</t>
  </si>
  <si>
    <t>92214</t>
  </si>
  <si>
    <t>TUBO DE CONCRETO PARA REDES COLETORAS DE ÁGUAS PLUVIAIS, DIÂMETRO DE 800 MM, JUNTA RÍGIDA, INSTALADO EM LOCAL COM BAIXO NÍVEL DE INTERFERÊNCIAS - FORNECIMENTO E ASSENTAMENTO. AF_12/2015</t>
  </si>
  <si>
    <t>1.2.2.5.</t>
  </si>
  <si>
    <t>92216</t>
  </si>
  <si>
    <t>TUBO DE CONCRETO PARA REDES COLETORAS DE ÁGUAS PLUVIAIS, DIÂMETRO DE 1000 MM, JUNTA RÍGIDA, INSTALADO EM LOCAL COM BAIXO NÍVEL DE INTERFERÊNCIAS - FORNECIMENTO E ASSENTAMENTO. AF_12/2015</t>
  </si>
  <si>
    <t>1.2.2.6.</t>
  </si>
  <si>
    <t>1.2.2.7.</t>
  </si>
  <si>
    <t>1.2.2.8.</t>
  </si>
  <si>
    <t>99246</t>
  </si>
  <si>
    <t>ACRÉSCIMO PARA POÇO DE VISITA CIRCULAR PARA DRENAGEM, EM CONCRETO PRÉ-MOLDADO, DIÂMETRO INTERNO = 1,5 M. AF_12/2020</t>
  </si>
  <si>
    <t>1.2.2.9.</t>
  </si>
  <si>
    <t>1.2.2.10.</t>
  </si>
  <si>
    <t>1.2.2.11.</t>
  </si>
  <si>
    <t>1.2.2.12.</t>
  </si>
  <si>
    <t>73856/4</t>
  </si>
  <si>
    <t>BOCA PARA BUEIRO SIMPLES TUBULAR, DIAMETRO =1,00M, EM CONCRETO CICLOPICO, INCLUINDO FORMAS, ESCAVACAO, REATERRO E MATERIAIS, EXCLUINDO MATERIAL REATERRO JAZIDA E TRANSPORTE.</t>
  </si>
  <si>
    <t>1.3.1.1.</t>
  </si>
  <si>
    <t>1.3.1.2.</t>
  </si>
  <si>
    <t>1.3.1.3.</t>
  </si>
  <si>
    <t>1.3.1.4.</t>
  </si>
  <si>
    <t>1.3.1.5.</t>
  </si>
  <si>
    <t>1.3.2.1.</t>
  </si>
  <si>
    <t>1.3.2.2.</t>
  </si>
  <si>
    <t>1.3.2.3.</t>
  </si>
  <si>
    <t>1.3.2.4.</t>
  </si>
  <si>
    <t>1.3.2.5.</t>
  </si>
  <si>
    <t>1.3.2.6.</t>
  </si>
  <si>
    <t>1.4.0.1.</t>
  </si>
  <si>
    <t>1.4.0.2.</t>
  </si>
  <si>
    <t>1.5.</t>
  </si>
  <si>
    <t>1.5.0.1.</t>
  </si>
  <si>
    <t>PAVIMENTAÇÃO E DRENAGEM SU 03 - TRECHO 2</t>
  </si>
  <si>
    <t>2.1.</t>
  </si>
  <si>
    <t>2.1.1.1.</t>
  </si>
  <si>
    <t>2.1.1.2.</t>
  </si>
  <si>
    <t>2.1.1.3.</t>
  </si>
  <si>
    <t>2.1.1.4.</t>
  </si>
  <si>
    <t>2.1.1.5.</t>
  </si>
  <si>
    <t>2.1.1.6.</t>
  </si>
  <si>
    <t>2.1.1.7.</t>
  </si>
  <si>
    <t>2.1.2.1.</t>
  </si>
  <si>
    <t>2.1.2.2.</t>
  </si>
  <si>
    <t>2.1.2.3.</t>
  </si>
  <si>
    <t>2.1.2.4.</t>
  </si>
  <si>
    <t>2.1.2.5.</t>
  </si>
  <si>
    <t>2.1.2.6.</t>
  </si>
  <si>
    <t>2.1.2.7.</t>
  </si>
  <si>
    <t>2.1.2.8.</t>
  </si>
  <si>
    <t>20.026.0007-A</t>
  </si>
  <si>
    <t>DESCIDA D'AGUA,EM DEGRAUS,FORMA RETANGULAR EM CONCRETO ARMAD O,FUNDO LISO,MEDINDO 0,70M DE BASE E 0,30M DE ALTURA,INCLUSI VE VIGAS TRANSVERSAIS DE ANCORAGEM NO SOLO A CADA 5,00M,DEGR AUS COM MEDIDAS COERENTES COM A INCLINACAO DO TERRENO,MEDIDA PELO S</t>
  </si>
  <si>
    <t>2.1.2.9.</t>
  </si>
  <si>
    <t>2.2.</t>
  </si>
  <si>
    <t>2.2.1.1.</t>
  </si>
  <si>
    <t>2.2.1.2.</t>
  </si>
  <si>
    <t>101277</t>
  </si>
  <si>
    <t>ESCAVAÇÃO VERTICAL A CÉU ABERTO, EM OBRAS DE INFRAESTRUTURA, INCLUINDO CARGA, DESCARGA E TRANSPORTE, EM SOLO DE 1ª CATEGORIA COM ESCAVADEIRA HIDRÁULICA (CAÇAMBA: 1,2 M³ / 155HP), FROTA DE 12 CAMINHÕES BASCULANTES DE 10 M³, DMT DE 6 KM E VELOCIDADE MÉDIA22KM/H. AF_05/2020</t>
  </si>
  <si>
    <t>2.2.1.3.</t>
  </si>
  <si>
    <t>2.2.1.4.</t>
  </si>
  <si>
    <t>2.2.1.5.</t>
  </si>
  <si>
    <t>2.2.1.6.</t>
  </si>
  <si>
    <t>2.2.2.1.</t>
  </si>
  <si>
    <t>2.2.2.2.</t>
  </si>
  <si>
    <t>2.2.2.3.</t>
  </si>
  <si>
    <t>2.2.2.4.</t>
  </si>
  <si>
    <t>2.2.2.5.</t>
  </si>
  <si>
    <t>2.2.2.6.</t>
  </si>
  <si>
    <t>2.3.0.1.</t>
  </si>
  <si>
    <t>2.3.0.2.</t>
  </si>
  <si>
    <t>2.3.</t>
  </si>
  <si>
    <t>2.4.</t>
  </si>
  <si>
    <t>2.4.0.1.</t>
  </si>
  <si>
    <t>TOMADA DE PREÇOS Nº 004/2021</t>
  </si>
  <si>
    <t>PROCESSO ADMINISTRATIVO Nº 2418/2021 de 11/08/2021</t>
  </si>
  <si>
    <t>SERVIÇOS DE PAVIMENTAÇÃO E DRENAGEM - TRECHO DA ESTRADA MUNICIPAL SU-03 – VALE DOS PINHEIROS</t>
  </si>
  <si>
    <t xml:space="preserve">Nº 1601.1545100531.181-4490.51.00.04 
Nº 1601.1545100531.181-4490.51.00-12 </t>
  </si>
  <si>
    <t>O pertinente contrato terá prazo de vigência de 08 (oito) meses, conforme Cronograma, a partir da emissão da Ordem de Serviço;</t>
  </si>
  <si>
    <t>Abertura das Propostas: 30/09/2021 às 10:00hs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</si>
</sst>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_(&quot;R$&quot;* #,##0_);_(&quot;R$&quot;* \(#,##0\);_(&quot;R$&quot;* &quot;-&quot;_);_(@_)"/>
    <numFmt numFmtId="168" formatCode="_(&quot;R$&quot;* #,##0.00_);_(&quot;R$&quot;* \(#,##0.00\);_(&quot;R$&quot;* &quot;-&quot;??_);_(@_)"/>
    <numFmt numFmtId="169" formatCode="&quot;R$ &quot;#,##0.00"/>
    <numFmt numFmtId="170" formatCode="00"/>
    <numFmt numFmtId="171" formatCode="#,##0.00#"/>
    <numFmt numFmtId="172" formatCode="0.00#"/>
    <numFmt numFmtId="173" formatCode="_(&quot;R$ &quot;* #,##0.00_);_(&quot;R$ &quot;* \(#,##0.00\);_(&quot;R$ &quot;* \-??_);_(@_)"/>
    <numFmt numFmtId="174" formatCode="_-* #,##0.00_-;\-* #,##0.00_-;_-* \-??_-;_-@_-"/>
    <numFmt numFmtId="175" formatCode="_(* #,##0.00_);_(* \(#,##0.00\);_(* \-??_);_(@_)"/>
    <numFmt numFmtId="176" formatCode="_-&quot;R$ &quot;* #,##0.00_-;&quot;-R$ &quot;* #,##0.00_-;_-&quot;R$ &quot;* \-??_-;_-@_-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/>
      <top style="hair">
        <color indexed="23"/>
      </top>
      <bottom style="hair">
        <color indexed="23"/>
      </bottom>
    </border>
    <border>
      <left>
        <color indexed="63"/>
      </left>
      <right style="hair"/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  <border>
      <left style="hair">
        <color indexed="55"/>
      </left>
      <right style="hair"/>
      <top style="hair">
        <color indexed="2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23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/>
      <top style="hair">
        <color indexed="55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0" fillId="3" borderId="0" applyNumberFormat="0" applyBorder="0" applyAlignment="0" applyProtection="0"/>
    <xf numFmtId="0" fontId="45" fillId="4" borderId="0" applyNumberFormat="0" applyBorder="0" applyAlignment="0" applyProtection="0"/>
    <xf numFmtId="0" fontId="20" fillId="5" borderId="0" applyNumberFormat="0" applyBorder="0" applyAlignment="0" applyProtection="0"/>
    <xf numFmtId="0" fontId="45" fillId="6" borderId="0" applyNumberFormat="0" applyBorder="0" applyAlignment="0" applyProtection="0"/>
    <xf numFmtId="0" fontId="20" fillId="7" borderId="0" applyNumberFormat="0" applyBorder="0" applyAlignment="0" applyProtection="0"/>
    <xf numFmtId="0" fontId="45" fillId="8" borderId="0" applyNumberFormat="0" applyBorder="0" applyAlignment="0" applyProtection="0"/>
    <xf numFmtId="0" fontId="20" fillId="9" borderId="0" applyNumberFormat="0" applyBorder="0" applyAlignment="0" applyProtection="0"/>
    <xf numFmtId="0" fontId="45" fillId="10" borderId="0" applyNumberFormat="0" applyBorder="0" applyAlignment="0" applyProtection="0"/>
    <xf numFmtId="0" fontId="20" fillId="7" borderId="0" applyNumberFormat="0" applyBorder="0" applyAlignment="0" applyProtection="0"/>
    <xf numFmtId="0" fontId="45" fillId="11" borderId="0" applyNumberFormat="0" applyBorder="0" applyAlignment="0" applyProtection="0"/>
    <xf numFmtId="0" fontId="20" fillId="9" borderId="0" applyNumberFormat="0" applyBorder="0" applyAlignment="0" applyProtection="0"/>
    <xf numFmtId="0" fontId="45" fillId="12" borderId="0" applyNumberFormat="0" applyBorder="0" applyAlignment="0" applyProtection="0"/>
    <xf numFmtId="0" fontId="20" fillId="3" borderId="0" applyNumberFormat="0" applyBorder="0" applyAlignment="0" applyProtection="0"/>
    <xf numFmtId="0" fontId="45" fillId="13" borderId="0" applyNumberFormat="0" applyBorder="0" applyAlignment="0" applyProtection="0"/>
    <xf numFmtId="0" fontId="20" fillId="5" borderId="0" applyNumberFormat="0" applyBorder="0" applyAlignment="0" applyProtection="0"/>
    <xf numFmtId="0" fontId="45" fillId="14" borderId="0" applyNumberFormat="0" applyBorder="0" applyAlignment="0" applyProtection="0"/>
    <xf numFmtId="0" fontId="20" fillId="7" borderId="0" applyNumberFormat="0" applyBorder="0" applyAlignment="0" applyProtection="0"/>
    <xf numFmtId="0" fontId="45" fillId="15" borderId="0" applyNumberFormat="0" applyBorder="0" applyAlignment="0" applyProtection="0"/>
    <xf numFmtId="0" fontId="20" fillId="16" borderId="0" applyNumberFormat="0" applyBorder="0" applyAlignment="0" applyProtection="0"/>
    <xf numFmtId="0" fontId="45" fillId="17" borderId="0" applyNumberFormat="0" applyBorder="0" applyAlignment="0" applyProtection="0"/>
    <xf numFmtId="0" fontId="20" fillId="18" borderId="0" applyNumberFormat="0" applyBorder="0" applyAlignment="0" applyProtection="0"/>
    <xf numFmtId="0" fontId="45" fillId="19" borderId="0" applyNumberFormat="0" applyBorder="0" applyAlignment="0" applyProtection="0"/>
    <xf numFmtId="0" fontId="20" fillId="16" borderId="0" applyNumberFormat="0" applyBorder="0" applyAlignment="0" applyProtection="0"/>
    <xf numFmtId="0" fontId="46" fillId="20" borderId="0" applyNumberFormat="0" applyBorder="0" applyAlignment="0" applyProtection="0"/>
    <xf numFmtId="0" fontId="21" fillId="18" borderId="0" applyNumberFormat="0" applyBorder="0" applyAlignment="0" applyProtection="0"/>
    <xf numFmtId="0" fontId="46" fillId="21" borderId="0" applyNumberFormat="0" applyBorder="0" applyAlignment="0" applyProtection="0"/>
    <xf numFmtId="0" fontId="21" fillId="5" borderId="0" applyNumberFormat="0" applyBorder="0" applyAlignment="0" applyProtection="0"/>
    <xf numFmtId="0" fontId="46" fillId="14" borderId="0" applyNumberFormat="0" applyBorder="0" applyAlignment="0" applyProtection="0"/>
    <xf numFmtId="0" fontId="21" fillId="22" borderId="0" applyNumberFormat="0" applyBorder="0" applyAlignment="0" applyProtection="0"/>
    <xf numFmtId="0" fontId="46" fillId="23" borderId="0" applyNumberFormat="0" applyBorder="0" applyAlignment="0" applyProtection="0"/>
    <xf numFmtId="0" fontId="21" fillId="16" borderId="0" applyNumberFormat="0" applyBorder="0" applyAlignment="0" applyProtection="0"/>
    <xf numFmtId="0" fontId="46" fillId="24" borderId="0" applyNumberFormat="0" applyBorder="0" applyAlignment="0" applyProtection="0"/>
    <xf numFmtId="0" fontId="21" fillId="25" borderId="0" applyNumberFormat="0" applyBorder="0" applyAlignment="0" applyProtection="0"/>
    <xf numFmtId="0" fontId="46" fillId="26" borderId="0" applyNumberFormat="0" applyBorder="0" applyAlignment="0" applyProtection="0"/>
    <xf numFmtId="0" fontId="21" fillId="27" borderId="0" applyNumberFormat="0" applyBorder="0" applyAlignment="0" applyProtection="0"/>
    <xf numFmtId="0" fontId="47" fillId="28" borderId="0" applyNumberFormat="0" applyBorder="0" applyAlignment="0" applyProtection="0"/>
    <xf numFmtId="0" fontId="22" fillId="3" borderId="0" applyNumberFormat="0" applyBorder="0" applyAlignment="0" applyProtection="0"/>
    <xf numFmtId="0" fontId="48" fillId="29" borderId="1" applyNumberFormat="0" applyAlignment="0" applyProtection="0"/>
    <xf numFmtId="0" fontId="23" fillId="30" borderId="2" applyNumberFormat="0" applyAlignment="0" applyProtection="0"/>
    <xf numFmtId="0" fontId="49" fillId="31" borderId="3" applyNumberFormat="0" applyAlignment="0" applyProtection="0"/>
    <xf numFmtId="0" fontId="24" fillId="32" borderId="4" applyNumberFormat="0" applyAlignment="0" applyProtection="0"/>
    <xf numFmtId="0" fontId="50" fillId="0" borderId="5" applyNumberFormat="0" applyFill="0" applyAlignment="0" applyProtection="0"/>
    <xf numFmtId="0" fontId="25" fillId="0" borderId="6" applyNumberFormat="0" applyFill="0" applyAlignment="0" applyProtection="0"/>
    <xf numFmtId="0" fontId="46" fillId="33" borderId="0" applyNumberFormat="0" applyBorder="0" applyAlignment="0" applyProtection="0"/>
    <xf numFmtId="0" fontId="21" fillId="25" borderId="0" applyNumberFormat="0" applyBorder="0" applyAlignment="0" applyProtection="0"/>
    <xf numFmtId="0" fontId="46" fillId="34" borderId="0" applyNumberFormat="0" applyBorder="0" applyAlignment="0" applyProtection="0"/>
    <xf numFmtId="0" fontId="21" fillId="35" borderId="0" applyNumberFormat="0" applyBorder="0" applyAlignment="0" applyProtection="0"/>
    <xf numFmtId="0" fontId="46" fillId="36" borderId="0" applyNumberFormat="0" applyBorder="0" applyAlignment="0" applyProtection="0"/>
    <xf numFmtId="0" fontId="21" fillId="32" borderId="0" applyNumberFormat="0" applyBorder="0" applyAlignment="0" applyProtection="0"/>
    <xf numFmtId="0" fontId="46" fillId="37" borderId="0" applyNumberFormat="0" applyBorder="0" applyAlignment="0" applyProtection="0"/>
    <xf numFmtId="0" fontId="21" fillId="38" borderId="0" applyNumberFormat="0" applyBorder="0" applyAlignment="0" applyProtection="0"/>
    <xf numFmtId="0" fontId="46" fillId="39" borderId="0" applyNumberFormat="0" applyBorder="0" applyAlignment="0" applyProtection="0"/>
    <xf numFmtId="0" fontId="21" fillId="40" borderId="0" applyNumberFormat="0" applyBorder="0" applyAlignment="0" applyProtection="0"/>
    <xf numFmtId="0" fontId="46" fillId="41" borderId="0" applyNumberFormat="0" applyBorder="0" applyAlignment="0" applyProtection="0"/>
    <xf numFmtId="0" fontId="21" fillId="27" borderId="0" applyNumberFormat="0" applyBorder="0" applyAlignment="0" applyProtection="0"/>
    <xf numFmtId="0" fontId="51" fillId="42" borderId="1" applyNumberFormat="0" applyAlignment="0" applyProtection="0"/>
    <xf numFmtId="0" fontId="26" fillId="5" borderId="2" applyNumberFormat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ill="0" applyBorder="0" applyAlignment="0" applyProtection="0"/>
    <xf numFmtId="0" fontId="53" fillId="43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44" borderId="7" applyNumberFormat="0" applyFont="0" applyAlignment="0" applyProtection="0"/>
    <xf numFmtId="0" fontId="0" fillId="9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4" fillId="45" borderId="0" applyNumberFormat="0" applyBorder="0" applyAlignment="0" applyProtection="0"/>
    <xf numFmtId="0" fontId="55" fillId="29" borderId="9" applyNumberFormat="0" applyAlignment="0" applyProtection="0"/>
    <xf numFmtId="0" fontId="27" fillId="30" borderId="10" applyNumberFormat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2" fillId="0" borderId="12" applyNumberFormat="0" applyFill="0" applyAlignment="0" applyProtection="0"/>
    <xf numFmtId="0" fontId="60" fillId="0" borderId="13" applyNumberFormat="0" applyFill="0" applyAlignment="0" applyProtection="0"/>
    <xf numFmtId="0" fontId="33" fillId="0" borderId="14" applyNumberFormat="0" applyFill="0" applyAlignment="0" applyProtection="0"/>
    <xf numFmtId="0" fontId="61" fillId="0" borderId="15" applyNumberFormat="0" applyFill="0" applyAlignment="0" applyProtection="0"/>
    <xf numFmtId="0" fontId="34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30" fillId="0" borderId="18" applyNumberFormat="0" applyFill="0" applyAlignment="0" applyProtection="0"/>
    <xf numFmtId="166" fontId="0" fillId="0" borderId="0" applyFon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" fontId="0" fillId="0" borderId="0" xfId="0" applyNumberFormat="1" applyFont="1" applyBorder="1" applyAlignment="1" applyProtection="1">
      <alignment horizontal="center" vertical="center" wrapText="1"/>
      <protection hidden="1"/>
    </xf>
    <xf numFmtId="166" fontId="0" fillId="0" borderId="0" xfId="108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172" fontId="5" fillId="0" borderId="0" xfId="0" applyNumberFormat="1" applyFont="1" applyBorder="1" applyAlignment="1" applyProtection="1">
      <alignment vertical="center"/>
      <protection hidden="1"/>
    </xf>
    <xf numFmtId="172" fontId="0" fillId="0" borderId="0" xfId="108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171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46" borderId="19" xfId="0" applyFill="1" applyBorder="1" applyAlignment="1">
      <alignment/>
    </xf>
    <xf numFmtId="0" fontId="0" fillId="47" borderId="19" xfId="0" applyFill="1" applyBorder="1" applyAlignment="1">
      <alignment vertical="center" wrapText="1"/>
    </xf>
    <xf numFmtId="0" fontId="0" fillId="47" borderId="19" xfId="0" applyFill="1" applyBorder="1" applyAlignment="1">
      <alignment/>
    </xf>
    <xf numFmtId="49" fontId="0" fillId="47" borderId="19" xfId="0" applyNumberFormat="1" applyFill="1" applyBorder="1" applyAlignment="1">
      <alignment/>
    </xf>
    <xf numFmtId="0" fontId="0" fillId="48" borderId="19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6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49" borderId="19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169" fontId="0" fillId="0" borderId="0" xfId="0" applyNumberFormat="1" applyAlignment="1">
      <alignment horizontal="left"/>
    </xf>
    <xf numFmtId="4" fontId="13" fillId="0" borderId="0" xfId="0" applyNumberFormat="1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Border="1" applyAlignment="1" applyProtection="1">
      <alignment horizontal="center" vertical="center"/>
      <protection hidden="1"/>
    </xf>
    <xf numFmtId="171" fontId="4" fillId="0" borderId="0" xfId="0" applyNumberFormat="1" applyFont="1" applyBorder="1" applyAlignment="1" applyProtection="1">
      <alignment horizontal="center" vertical="center"/>
      <protection hidden="1"/>
    </xf>
    <xf numFmtId="172" fontId="4" fillId="0" borderId="0" xfId="0" applyNumberFormat="1" applyFont="1" applyBorder="1" applyAlignment="1" applyProtection="1">
      <alignment horizontal="center" vertical="center"/>
      <protection hidden="1"/>
    </xf>
    <xf numFmtId="170" fontId="13" fillId="0" borderId="0" xfId="0" applyNumberFormat="1" applyFont="1" applyBorder="1" applyAlignment="1" applyProtection="1">
      <alignment vertical="center" wrapText="1"/>
      <protection hidden="1"/>
    </xf>
    <xf numFmtId="0" fontId="10" fillId="50" borderId="20" xfId="0" applyFont="1" applyFill="1" applyBorder="1" applyAlignment="1" applyProtection="1">
      <alignment horizontal="center" vertical="center" wrapText="1"/>
      <protection hidden="1"/>
    </xf>
    <xf numFmtId="0" fontId="10" fillId="50" borderId="21" xfId="0" applyFont="1" applyFill="1" applyBorder="1" applyAlignment="1" applyProtection="1">
      <alignment horizontal="center" vertical="center" wrapText="1"/>
      <protection hidden="1"/>
    </xf>
    <xf numFmtId="0" fontId="10" fillId="50" borderId="2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71" fontId="10" fillId="50" borderId="21" xfId="0" applyNumberFormat="1" applyFont="1" applyFill="1" applyBorder="1" applyAlignment="1" applyProtection="1">
      <alignment horizontal="center" vertical="center" wrapText="1"/>
      <protection hidden="1"/>
    </xf>
    <xf numFmtId="168" fontId="0" fillId="0" borderId="0" xfId="76" applyFont="1" applyBorder="1" applyAlignment="1" applyProtection="1">
      <alignment horizontal="center" vertical="center" wrapText="1"/>
      <protection hidden="1"/>
    </xf>
    <xf numFmtId="170" fontId="15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 wrapText="1"/>
    </xf>
    <xf numFmtId="171" fontId="16" fillId="0" borderId="24" xfId="0" applyNumberFormat="1" applyFont="1" applyBorder="1" applyAlignment="1">
      <alignment horizontal="center" vertical="center" wrapText="1"/>
    </xf>
    <xf numFmtId="170" fontId="15" fillId="0" borderId="25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47" borderId="26" xfId="0" applyFill="1" applyBorder="1" applyAlignment="1">
      <alignment vertical="center"/>
    </xf>
    <xf numFmtId="0" fontId="10" fillId="50" borderId="27" xfId="0" applyFont="1" applyFill="1" applyBorder="1" applyAlignment="1" applyProtection="1">
      <alignment horizontal="center" vertical="center" wrapText="1"/>
      <protection hidden="1"/>
    </xf>
    <xf numFmtId="170" fontId="15" fillId="0" borderId="28" xfId="0" applyNumberFormat="1" applyFont="1" applyBorder="1" applyAlignment="1">
      <alignment horizontal="center" vertical="center" wrapText="1"/>
    </xf>
    <xf numFmtId="170" fontId="10" fillId="47" borderId="26" xfId="0" applyNumberFormat="1" applyFont="1" applyFill="1" applyBorder="1" applyAlignment="1">
      <alignment vertical="center"/>
    </xf>
    <xf numFmtId="170" fontId="15" fillId="0" borderId="26" xfId="0" applyNumberFormat="1" applyFont="1" applyBorder="1" applyAlignment="1">
      <alignment horizontal="center" vertical="center" wrapText="1"/>
    </xf>
    <xf numFmtId="170" fontId="10" fillId="47" borderId="25" xfId="0" applyNumberFormat="1" applyFont="1" applyFill="1" applyBorder="1" applyAlignment="1">
      <alignment horizontal="center" vertical="center"/>
    </xf>
    <xf numFmtId="170" fontId="10" fillId="47" borderId="26" xfId="0" applyNumberFormat="1" applyFont="1" applyFill="1" applyBorder="1" applyAlignment="1">
      <alignment horizontal="center" vertical="center"/>
    </xf>
    <xf numFmtId="4" fontId="10" fillId="0" borderId="29" xfId="108" applyNumberFormat="1" applyFont="1" applyFill="1" applyBorder="1" applyAlignment="1" applyProtection="1">
      <alignment horizontal="center" vertical="center" wrapText="1"/>
      <protection hidden="1"/>
    </xf>
    <xf numFmtId="4" fontId="0" fillId="47" borderId="30" xfId="0" applyNumberFormat="1" applyFill="1" applyBorder="1" applyAlignment="1">
      <alignment vertical="center"/>
    </xf>
    <xf numFmtId="169" fontId="18" fillId="0" borderId="0" xfId="76" applyNumberFormat="1" applyFont="1" applyBorder="1" applyAlignment="1" applyProtection="1">
      <alignment horizontal="left" vertical="center"/>
      <protection hidden="1"/>
    </xf>
    <xf numFmtId="170" fontId="15" fillId="0" borderId="31" xfId="0" applyNumberFormat="1" applyFont="1" applyBorder="1" applyAlignment="1">
      <alignment horizontal="center" vertical="center" wrapText="1"/>
    </xf>
    <xf numFmtId="170" fontId="15" fillId="0" borderId="32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4" fontId="3" fillId="47" borderId="33" xfId="108" applyNumberFormat="1" applyFont="1" applyFill="1" applyBorder="1" applyAlignment="1" applyProtection="1">
      <alignment horizontal="center" vertical="center" wrapText="1"/>
      <protection hidden="1"/>
    </xf>
    <xf numFmtId="4" fontId="10" fillId="47" borderId="30" xfId="0" applyNumberFormat="1" applyFont="1" applyFill="1" applyBorder="1" applyAlignment="1">
      <alignment vertical="center"/>
    </xf>
    <xf numFmtId="2" fontId="16" fillId="0" borderId="24" xfId="0" applyNumberFormat="1" applyFont="1" applyBorder="1" applyAlignment="1">
      <alignment horizontal="center" vertical="center" wrapText="1"/>
    </xf>
    <xf numFmtId="2" fontId="16" fillId="0" borderId="32" xfId="0" applyNumberFormat="1" applyFont="1" applyBorder="1" applyAlignment="1">
      <alignment horizontal="center" vertical="center" wrapText="1"/>
    </xf>
    <xf numFmtId="2" fontId="0" fillId="47" borderId="26" xfId="0" applyNumberFormat="1" applyFill="1" applyBorder="1" applyAlignment="1">
      <alignment vertical="center"/>
    </xf>
    <xf numFmtId="2" fontId="10" fillId="47" borderId="26" xfId="0" applyNumberFormat="1" applyFont="1" applyFill="1" applyBorder="1" applyAlignment="1">
      <alignment vertical="center"/>
    </xf>
    <xf numFmtId="2" fontId="16" fillId="0" borderId="26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vertical="center"/>
      <protection hidden="1"/>
    </xf>
    <xf numFmtId="4" fontId="10" fillId="50" borderId="21" xfId="0" applyNumberFormat="1" applyFont="1" applyFill="1" applyBorder="1" applyAlignment="1" applyProtection="1">
      <alignment horizontal="center" vertical="center" wrapText="1"/>
      <protection hidden="1"/>
    </xf>
    <xf numFmtId="4" fontId="10" fillId="47" borderId="26" xfId="0" applyNumberFormat="1" applyFont="1" applyFill="1" applyBorder="1" applyAlignment="1">
      <alignment vertical="center"/>
    </xf>
    <xf numFmtId="4" fontId="17" fillId="0" borderId="34" xfId="0" applyNumberFormat="1" applyFont="1" applyBorder="1" applyAlignment="1">
      <alignment horizontal="center" vertical="center" wrapText="1"/>
    </xf>
    <xf numFmtId="4" fontId="0" fillId="47" borderId="26" xfId="0" applyNumberFormat="1" applyFill="1" applyBorder="1" applyAlignment="1">
      <alignment vertical="center"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5" fillId="51" borderId="35" xfId="0" applyFont="1" applyFill="1" applyBorder="1" applyAlignment="1">
      <alignment/>
    </xf>
    <xf numFmtId="0" fontId="31" fillId="0" borderId="0" xfId="0" applyFont="1" applyAlignment="1">
      <alignment/>
    </xf>
    <xf numFmtId="0" fontId="0" fillId="48" borderId="19" xfId="0" applyFont="1" applyFill="1" applyBorder="1" applyAlignment="1">
      <alignment vertical="center" wrapText="1"/>
    </xf>
    <xf numFmtId="0" fontId="18" fillId="47" borderId="26" xfId="0" applyFont="1" applyFill="1" applyBorder="1" applyAlignment="1">
      <alignment horizontal="center" vertical="center"/>
    </xf>
    <xf numFmtId="170" fontId="18" fillId="47" borderId="26" xfId="0" applyNumberFormat="1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vertical="center" wrapText="1"/>
      <protection hidden="1"/>
    </xf>
    <xf numFmtId="171" fontId="18" fillId="50" borderId="0" xfId="0" applyNumberFormat="1" applyFont="1" applyFill="1" applyBorder="1" applyAlignment="1" applyProtection="1">
      <alignment horizontal="center" vertical="center" wrapText="1"/>
      <protection hidden="1"/>
    </xf>
    <xf numFmtId="4" fontId="18" fillId="5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50" borderId="0" xfId="0" applyFont="1" applyFill="1" applyBorder="1" applyAlignment="1" applyProtection="1">
      <alignment horizontal="center" vertical="center" wrapText="1"/>
      <protection hidden="1"/>
    </xf>
    <xf numFmtId="0" fontId="18" fillId="50" borderId="36" xfId="0" applyFont="1" applyFill="1" applyBorder="1" applyAlignment="1" applyProtection="1">
      <alignment horizontal="center" vertical="center" wrapText="1"/>
      <protection hidden="1"/>
    </xf>
    <xf numFmtId="171" fontId="14" fillId="0" borderId="24" xfId="0" applyNumberFormat="1" applyFont="1" applyBorder="1" applyAlignment="1" applyProtection="1">
      <alignment horizontal="center" vertical="center" wrapText="1"/>
      <protection locked="0"/>
    </xf>
    <xf numFmtId="171" fontId="17" fillId="0" borderId="32" xfId="0" applyNumberFormat="1" applyFont="1" applyBorder="1" applyAlignment="1" applyProtection="1">
      <alignment horizontal="center" vertical="center" wrapText="1"/>
      <protection locked="0"/>
    </xf>
    <xf numFmtId="170" fontId="10" fillId="47" borderId="26" xfId="0" applyNumberFormat="1" applyFont="1" applyFill="1" applyBorder="1" applyAlignment="1" applyProtection="1">
      <alignment vertical="center"/>
      <protection locked="0"/>
    </xf>
    <xf numFmtId="0" fontId="0" fillId="47" borderId="26" xfId="0" applyFill="1" applyBorder="1" applyAlignment="1" applyProtection="1">
      <alignment vertical="center"/>
      <protection locked="0"/>
    </xf>
    <xf numFmtId="171" fontId="18" fillId="50" borderId="0" xfId="0" applyNumberFormat="1" applyFont="1" applyFill="1" applyBorder="1" applyAlignment="1" applyProtection="1">
      <alignment horizontal="center" vertical="center" wrapText="1"/>
      <protection locked="0"/>
    </xf>
    <xf numFmtId="165" fontId="19" fillId="47" borderId="37" xfId="108" applyNumberFormat="1" applyFont="1" applyFill="1" applyBorder="1" applyAlignment="1" applyProtection="1">
      <alignment horizontal="left" vertical="center" wrapText="1"/>
      <protection hidden="1"/>
    </xf>
    <xf numFmtId="165" fontId="19" fillId="47" borderId="38" xfId="108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3" fontId="10" fillId="0" borderId="26" xfId="0" applyNumberFormat="1" applyFont="1" applyBorder="1" applyAlignment="1" applyProtection="1">
      <alignment horizontal="left"/>
      <protection locked="0"/>
    </xf>
    <xf numFmtId="0" fontId="10" fillId="0" borderId="26" xfId="0" applyFont="1" applyBorder="1" applyAlignment="1" applyProtection="1">
      <alignment horizontal="left"/>
      <protection locked="0"/>
    </xf>
    <xf numFmtId="3" fontId="10" fillId="0" borderId="39" xfId="0" applyNumberFormat="1" applyFont="1" applyBorder="1" applyAlignment="1" applyProtection="1">
      <alignment horizontal="left"/>
      <protection locked="0"/>
    </xf>
    <xf numFmtId="171" fontId="12" fillId="47" borderId="40" xfId="0" applyNumberFormat="1" applyFont="1" applyFill="1" applyBorder="1" applyAlignment="1" applyProtection="1">
      <alignment horizontal="left" vertical="center" wrapText="1"/>
      <protection hidden="1"/>
    </xf>
    <xf numFmtId="171" fontId="12" fillId="47" borderId="41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</cellXfs>
  <cellStyles count="97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Hiperlink 2" xfId="74"/>
    <cellStyle name="Followed Hyperlink" xfId="75"/>
    <cellStyle name="Currency" xfId="76"/>
    <cellStyle name="Currency [0]" xfId="77"/>
    <cellStyle name="Moeda 2" xfId="78"/>
    <cellStyle name="Neutro" xfId="79"/>
    <cellStyle name="Normal 2" xfId="80"/>
    <cellStyle name="Normal 3" xfId="81"/>
    <cellStyle name="Normal 4" xfId="82"/>
    <cellStyle name="Nota" xfId="83"/>
    <cellStyle name="Nota 2" xfId="84"/>
    <cellStyle name="Percent" xfId="85"/>
    <cellStyle name="Porcentagem 2" xfId="86"/>
    <cellStyle name="Porcentagem 3" xfId="87"/>
    <cellStyle name="Ruim" xfId="88"/>
    <cellStyle name="Saída" xfId="89"/>
    <cellStyle name="Saída 2" xfId="90"/>
    <cellStyle name="Comma [0]" xfId="91"/>
    <cellStyle name="Texto de Aviso" xfId="92"/>
    <cellStyle name="Texto de Aviso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ítulo 4 2" xfId="104"/>
    <cellStyle name="Título 5" xfId="105"/>
    <cellStyle name="Total" xfId="106"/>
    <cellStyle name="Total 2" xfId="107"/>
    <cellStyle name="Comma" xfId="108"/>
    <cellStyle name="Vírgula 2" xfId="109"/>
    <cellStyle name="Vírgula 3" xfId="110"/>
  </cellStyles>
  <dxfs count="21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98107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37"/>
  <sheetViews>
    <sheetView tabSelected="1" zoomScalePageLayoutView="0" workbookViewId="0" topLeftCell="A1">
      <selection activeCell="B8" sqref="B8:I8"/>
    </sheetView>
  </sheetViews>
  <sheetFormatPr defaultColWidth="9.140625" defaultRowHeight="12.75"/>
  <cols>
    <col min="1" max="1" width="8.28125" style="1" customWidth="1"/>
    <col min="2" max="2" width="12.57421875" style="1" customWidth="1"/>
    <col min="3" max="3" width="8.28125" style="1" customWidth="1"/>
    <col min="4" max="4" width="54.140625" style="2" customWidth="1"/>
    <col min="5" max="5" width="9.7109375" style="1" customWidth="1"/>
    <col min="6" max="6" width="9.140625" style="30" customWidth="1"/>
    <col min="7" max="7" width="10.140625" style="3" customWidth="1"/>
    <col min="8" max="8" width="11.421875" style="17" customWidth="1"/>
    <col min="9" max="9" width="13.28125" style="15" customWidth="1"/>
    <col min="10" max="10" width="8.8515625" style="2" hidden="1" customWidth="1"/>
    <col min="11" max="11" width="11.57421875" style="2" customWidth="1"/>
    <col min="12" max="17" width="9.140625" style="2" customWidth="1"/>
    <col min="18" max="18" width="10.00390625" style="2" bestFit="1" customWidth="1"/>
    <col min="19" max="16384" width="9.140625" style="2" customWidth="1"/>
  </cols>
  <sheetData>
    <row r="1" ht="58.5" customHeight="1">
      <c r="J1" s="4"/>
    </row>
    <row r="2" spans="1:9" ht="12.75">
      <c r="A2" s="104" t="s">
        <v>66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 t="str">
        <f>UPPER(Dados!B1&amp;"  -  "&amp;Dados!B4)</f>
        <v>TOMADA DE PREÇOS Nº 004/2021  -  ABERTURA DAS PROPOSTAS: 30/09/2021 ÀS 10:00HS</v>
      </c>
      <c r="B3" s="104"/>
      <c r="C3" s="104"/>
      <c r="D3" s="104"/>
      <c r="E3" s="104"/>
      <c r="F3" s="104"/>
      <c r="G3" s="104"/>
      <c r="H3" s="104"/>
      <c r="I3" s="104"/>
    </row>
    <row r="4" spans="1:9" ht="12.75">
      <c r="A4" s="110" t="str">
        <f>Dados!B3</f>
        <v>SERVIÇOS DE PAVIMENTAÇÃO E DRENAGEM - TRECHO DA ESTRADA MUNICIPAL SU-03 – VALE DOS PINHEIROS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04" t="str">
        <f>Dados!B2</f>
        <v>PROCESSO ADMINISTRATIVO Nº 2418/2021 de 11/08/2021</v>
      </c>
      <c r="B5" s="104"/>
      <c r="C5" s="104"/>
      <c r="D5" s="104"/>
      <c r="E5" s="104"/>
      <c r="F5" s="104"/>
      <c r="G5" s="104"/>
      <c r="H5" s="104"/>
      <c r="I5" s="104"/>
    </row>
    <row r="6" spans="1:9" ht="12.75">
      <c r="A6" s="104" t="str">
        <f>Dados!B7</f>
        <v>MENOR PREÇO POR REGIME GLOBAL</v>
      </c>
      <c r="B6" s="104"/>
      <c r="C6" s="104"/>
      <c r="D6" s="104"/>
      <c r="E6" s="104"/>
      <c r="F6" s="104"/>
      <c r="G6" s="104"/>
      <c r="H6" s="104"/>
      <c r="I6" s="104"/>
    </row>
    <row r="7" spans="1:9" ht="13.5" customHeight="1">
      <c r="A7" s="111" t="s">
        <v>34</v>
      </c>
      <c r="B7" s="111"/>
      <c r="C7" s="82"/>
      <c r="D7" s="64">
        <f>Dados!B8</f>
        <v>1031073.4899999999</v>
      </c>
      <c r="E7" s="8"/>
      <c r="F7" s="31"/>
      <c r="G7" s="77"/>
      <c r="H7" s="18"/>
      <c r="I7" s="14"/>
    </row>
    <row r="8" spans="1:9" s="10" customFormat="1" ht="12" customHeight="1">
      <c r="A8" s="19" t="s">
        <v>1</v>
      </c>
      <c r="B8" s="105"/>
      <c r="C8" s="105"/>
      <c r="D8" s="105"/>
      <c r="E8" s="105"/>
      <c r="F8" s="105"/>
      <c r="G8" s="105"/>
      <c r="H8" s="105"/>
      <c r="I8" s="105"/>
    </row>
    <row r="9" spans="1:9" s="10" customFormat="1" ht="12" customHeight="1">
      <c r="A9" s="19" t="s">
        <v>2</v>
      </c>
      <c r="B9" s="107"/>
      <c r="C9" s="107"/>
      <c r="D9" s="107"/>
      <c r="E9" s="107"/>
      <c r="F9" s="107"/>
      <c r="G9" s="107"/>
      <c r="H9" s="107"/>
      <c r="I9" s="107"/>
    </row>
    <row r="10" spans="1:9" s="10" customFormat="1" ht="12" customHeight="1">
      <c r="A10" s="19" t="s">
        <v>3</v>
      </c>
      <c r="B10" s="105"/>
      <c r="C10" s="105"/>
      <c r="D10" s="106"/>
      <c r="E10" s="32" t="s">
        <v>9</v>
      </c>
      <c r="F10" s="105"/>
      <c r="G10" s="106"/>
      <c r="H10" s="106"/>
      <c r="I10" s="106"/>
    </row>
    <row r="11" spans="1:9" ht="4.5" customHeight="1">
      <c r="A11" s="5"/>
      <c r="B11" s="5"/>
      <c r="C11" s="5"/>
      <c r="D11" s="36"/>
      <c r="E11" s="36"/>
      <c r="F11" s="37"/>
      <c r="G11" s="38"/>
      <c r="H11" s="39"/>
      <c r="I11" s="40"/>
    </row>
    <row r="12" spans="1:9" s="10" customFormat="1" ht="22.5">
      <c r="A12" s="42" t="s">
        <v>4</v>
      </c>
      <c r="B12" s="56" t="s">
        <v>55</v>
      </c>
      <c r="C12" s="56" t="s">
        <v>56</v>
      </c>
      <c r="D12" s="43" t="s">
        <v>5</v>
      </c>
      <c r="E12" s="43" t="s">
        <v>6</v>
      </c>
      <c r="F12" s="43" t="s">
        <v>7</v>
      </c>
      <c r="G12" s="78" t="s">
        <v>26</v>
      </c>
      <c r="H12" s="46" t="s">
        <v>27</v>
      </c>
      <c r="I12" s="44" t="s">
        <v>8</v>
      </c>
    </row>
    <row r="13" spans="1:9" s="91" customFormat="1" ht="12">
      <c r="A13" s="95" t="s">
        <v>42</v>
      </c>
      <c r="B13" s="94"/>
      <c r="C13" s="94"/>
      <c r="D13" s="94" t="s">
        <v>132</v>
      </c>
      <c r="E13" s="94"/>
      <c r="F13" s="94"/>
      <c r="G13" s="93"/>
      <c r="H13" s="92"/>
      <c r="I13" s="94"/>
    </row>
    <row r="14" spans="1:9" s="10" customFormat="1" ht="11.25" customHeight="1">
      <c r="A14" s="60" t="s">
        <v>33</v>
      </c>
      <c r="B14" s="61"/>
      <c r="C14" s="61"/>
      <c r="D14" s="90" t="s">
        <v>133</v>
      </c>
      <c r="E14" s="58"/>
      <c r="F14" s="74"/>
      <c r="G14" s="79"/>
      <c r="H14" s="58"/>
      <c r="I14" s="70"/>
    </row>
    <row r="15" spans="1:13" s="10" customFormat="1" ht="36">
      <c r="A15" s="48" t="s">
        <v>137</v>
      </c>
      <c r="B15" s="57" t="s">
        <v>57</v>
      </c>
      <c r="C15" s="57" t="s">
        <v>67</v>
      </c>
      <c r="D15" s="49" t="s">
        <v>68</v>
      </c>
      <c r="E15" s="50" t="s">
        <v>37</v>
      </c>
      <c r="F15" s="71">
        <v>30.48</v>
      </c>
      <c r="G15" s="51">
        <v>127.63</v>
      </c>
      <c r="H15" s="96"/>
      <c r="I15" s="62">
        <f>IF(H15="","",IF(ISTEXT(H15),"NC",H15*F15))</f>
      </c>
      <c r="J15" s="9">
        <f>G15*F15</f>
        <v>3890.1623999999997</v>
      </c>
      <c r="M15" s="9"/>
    </row>
    <row r="16" spans="1:13" s="10" customFormat="1" ht="48">
      <c r="A16" s="48" t="s">
        <v>138</v>
      </c>
      <c r="B16" s="57" t="s">
        <v>57</v>
      </c>
      <c r="C16" s="57" t="s">
        <v>69</v>
      </c>
      <c r="D16" s="49" t="s">
        <v>70</v>
      </c>
      <c r="E16" s="50" t="s">
        <v>37</v>
      </c>
      <c r="F16" s="71">
        <v>20</v>
      </c>
      <c r="G16" s="51">
        <v>20.36</v>
      </c>
      <c r="H16" s="96"/>
      <c r="I16" s="62">
        <f>IF(H16="","",IF(ISTEXT(H16),"NC",H16*F16))</f>
      </c>
      <c r="J16" s="9">
        <f>G16*F16</f>
        <v>407.2</v>
      </c>
      <c r="M16" s="9"/>
    </row>
    <row r="17" spans="1:13" s="10" customFormat="1" ht="48">
      <c r="A17" s="48" t="s">
        <v>139</v>
      </c>
      <c r="B17" s="57" t="s">
        <v>57</v>
      </c>
      <c r="C17" s="57" t="s">
        <v>71</v>
      </c>
      <c r="D17" s="49" t="s">
        <v>72</v>
      </c>
      <c r="E17" s="50" t="s">
        <v>37</v>
      </c>
      <c r="F17" s="71">
        <v>20</v>
      </c>
      <c r="G17" s="51">
        <v>55.32</v>
      </c>
      <c r="H17" s="96"/>
      <c r="I17" s="62">
        <f>IF(H17="","",IF(ISTEXT(H17),"NC",H17*F17))</f>
      </c>
      <c r="J17" s="9">
        <f>G17*F17</f>
        <v>1106.4</v>
      </c>
      <c r="M17" s="9"/>
    </row>
    <row r="18" spans="1:13" s="10" customFormat="1" ht="36">
      <c r="A18" s="48" t="s">
        <v>140</v>
      </c>
      <c r="B18" s="57" t="s">
        <v>57</v>
      </c>
      <c r="C18" s="57" t="s">
        <v>73</v>
      </c>
      <c r="D18" s="49" t="s">
        <v>74</v>
      </c>
      <c r="E18" s="50" t="s">
        <v>35</v>
      </c>
      <c r="F18" s="71">
        <v>1.2</v>
      </c>
      <c r="G18" s="51">
        <v>555.05</v>
      </c>
      <c r="H18" s="96"/>
      <c r="I18" s="62">
        <f>IF(H18="","",IF(ISTEXT(H18),"NC",H18*F18))</f>
      </c>
      <c r="J18" s="9">
        <f>G18*F18</f>
        <v>666.06</v>
      </c>
      <c r="M18" s="9"/>
    </row>
    <row r="19" spans="1:13" s="10" customFormat="1" ht="12">
      <c r="A19" s="48" t="s">
        <v>141</v>
      </c>
      <c r="B19" s="57" t="s">
        <v>52</v>
      </c>
      <c r="C19" s="57" t="s">
        <v>54</v>
      </c>
      <c r="D19" s="49" t="s">
        <v>53</v>
      </c>
      <c r="E19" s="50" t="s">
        <v>39</v>
      </c>
      <c r="F19" s="71">
        <v>1</v>
      </c>
      <c r="G19" s="51">
        <v>1014.02</v>
      </c>
      <c r="H19" s="96"/>
      <c r="I19" s="62">
        <f>IF(H19="","",IF(ISTEXT(H19),"NC",H19*F19))</f>
      </c>
      <c r="J19" s="9">
        <f>G19*F19</f>
        <v>1014.02</v>
      </c>
      <c r="M19" s="9"/>
    </row>
    <row r="20" spans="1:13" s="10" customFormat="1" ht="12.75">
      <c r="A20" s="65"/>
      <c r="B20" s="66"/>
      <c r="C20" s="66"/>
      <c r="D20" s="67"/>
      <c r="E20" s="68"/>
      <c r="F20" s="72"/>
      <c r="G20" s="80" t="s">
        <v>30</v>
      </c>
      <c r="H20" s="97"/>
      <c r="I20" s="69">
        <f>SUM(I15:I19)</f>
        <v>0</v>
      </c>
      <c r="J20" s="9"/>
      <c r="M20" s="9"/>
    </row>
    <row r="21" spans="1:13" s="10" customFormat="1" ht="12">
      <c r="A21" s="60" t="s">
        <v>38</v>
      </c>
      <c r="B21" s="61"/>
      <c r="C21" s="61"/>
      <c r="D21" s="90" t="s">
        <v>134</v>
      </c>
      <c r="E21" s="58"/>
      <c r="F21" s="74"/>
      <c r="G21" s="79"/>
      <c r="H21" s="98"/>
      <c r="I21" s="70"/>
      <c r="J21" s="9"/>
      <c r="M21" s="9"/>
    </row>
    <row r="22" spans="1:9" s="10" customFormat="1" ht="11.25" customHeight="1">
      <c r="A22" s="60" t="s">
        <v>136</v>
      </c>
      <c r="B22" s="61"/>
      <c r="C22" s="61"/>
      <c r="D22" s="90" t="s">
        <v>135</v>
      </c>
      <c r="E22" s="58"/>
      <c r="F22" s="74"/>
      <c r="G22" s="79"/>
      <c r="H22" s="98"/>
      <c r="I22" s="70"/>
    </row>
    <row r="23" spans="1:13" s="10" customFormat="1" ht="12">
      <c r="A23" s="48" t="s">
        <v>142</v>
      </c>
      <c r="B23" s="57" t="s">
        <v>57</v>
      </c>
      <c r="C23" s="57" t="s">
        <v>75</v>
      </c>
      <c r="D23" s="49" t="s">
        <v>76</v>
      </c>
      <c r="E23" s="50" t="s">
        <v>77</v>
      </c>
      <c r="F23" s="71">
        <v>240</v>
      </c>
      <c r="G23" s="76">
        <v>5.55</v>
      </c>
      <c r="H23" s="96"/>
      <c r="I23" s="62">
        <f aca="true" t="shared" si="0" ref="I23:I28">IF(H23="","",IF(ISTEXT(H23),"NC",H23*F23))</f>
      </c>
      <c r="J23" s="9">
        <f aca="true" t="shared" si="1" ref="J23:J28">G23*F23</f>
        <v>1332</v>
      </c>
      <c r="M23" s="9"/>
    </row>
    <row r="24" spans="1:13" s="10" customFormat="1" ht="72">
      <c r="A24" s="48" t="s">
        <v>143</v>
      </c>
      <c r="B24" s="57" t="s">
        <v>57</v>
      </c>
      <c r="C24" s="57" t="s">
        <v>78</v>
      </c>
      <c r="D24" s="49" t="s">
        <v>79</v>
      </c>
      <c r="E24" s="50" t="s">
        <v>35</v>
      </c>
      <c r="F24" s="71">
        <v>28.8</v>
      </c>
      <c r="G24" s="76">
        <v>7.89</v>
      </c>
      <c r="H24" s="96"/>
      <c r="I24" s="62">
        <f t="shared" si="0"/>
      </c>
      <c r="J24" s="9">
        <f t="shared" si="1"/>
        <v>227.232</v>
      </c>
      <c r="M24" s="9"/>
    </row>
    <row r="25" spans="1:13" s="10" customFormat="1" ht="84">
      <c r="A25" s="48" t="s">
        <v>144</v>
      </c>
      <c r="B25" s="57" t="s">
        <v>57</v>
      </c>
      <c r="C25" s="57" t="s">
        <v>80</v>
      </c>
      <c r="D25" s="49" t="s">
        <v>81</v>
      </c>
      <c r="E25" s="50" t="s">
        <v>35</v>
      </c>
      <c r="F25" s="71">
        <v>223.81</v>
      </c>
      <c r="G25" s="76">
        <v>7.09</v>
      </c>
      <c r="H25" s="96"/>
      <c r="I25" s="62">
        <f t="shared" si="0"/>
      </c>
      <c r="J25" s="9">
        <f t="shared" si="1"/>
        <v>1586.8129</v>
      </c>
      <c r="M25" s="9"/>
    </row>
    <row r="26" spans="1:13" s="10" customFormat="1" ht="72">
      <c r="A26" s="48" t="s">
        <v>145</v>
      </c>
      <c r="B26" s="57" t="s">
        <v>57</v>
      </c>
      <c r="C26" s="57" t="s">
        <v>146</v>
      </c>
      <c r="D26" s="49" t="s">
        <v>147</v>
      </c>
      <c r="E26" s="50" t="s">
        <v>35</v>
      </c>
      <c r="F26" s="71">
        <v>211.61</v>
      </c>
      <c r="G26" s="76">
        <v>4.92</v>
      </c>
      <c r="H26" s="96"/>
      <c r="I26" s="62">
        <f t="shared" si="0"/>
      </c>
      <c r="J26" s="9">
        <f t="shared" si="1"/>
        <v>1041.1212</v>
      </c>
      <c r="M26" s="9"/>
    </row>
    <row r="27" spans="1:13" s="10" customFormat="1" ht="72">
      <c r="A27" s="48" t="s">
        <v>148</v>
      </c>
      <c r="B27" s="57" t="s">
        <v>57</v>
      </c>
      <c r="C27" s="57" t="s">
        <v>149</v>
      </c>
      <c r="D27" s="49" t="s">
        <v>150</v>
      </c>
      <c r="E27" s="50" t="s">
        <v>35</v>
      </c>
      <c r="F27" s="71">
        <v>663.03</v>
      </c>
      <c r="G27" s="76">
        <v>4.71</v>
      </c>
      <c r="H27" s="96"/>
      <c r="I27" s="62">
        <f t="shared" si="0"/>
      </c>
      <c r="J27" s="9">
        <f t="shared" si="1"/>
        <v>3122.8713</v>
      </c>
      <c r="M27" s="9"/>
    </row>
    <row r="28" spans="1:13" s="10" customFormat="1" ht="36">
      <c r="A28" s="48" t="s">
        <v>151</v>
      </c>
      <c r="B28" s="57" t="s">
        <v>57</v>
      </c>
      <c r="C28" s="57" t="s">
        <v>152</v>
      </c>
      <c r="D28" s="49" t="s">
        <v>153</v>
      </c>
      <c r="E28" s="50" t="s">
        <v>37</v>
      </c>
      <c r="F28" s="71">
        <v>323.85</v>
      </c>
      <c r="G28" s="76">
        <v>19.75</v>
      </c>
      <c r="H28" s="96"/>
      <c r="I28" s="62">
        <f t="shared" si="0"/>
      </c>
      <c r="J28" s="9">
        <f t="shared" si="1"/>
        <v>6396.0375</v>
      </c>
      <c r="M28" s="9"/>
    </row>
    <row r="29" spans="1:13" s="10" customFormat="1" ht="36">
      <c r="A29" s="48" t="s">
        <v>154</v>
      </c>
      <c r="B29" s="57" t="s">
        <v>57</v>
      </c>
      <c r="C29" s="57" t="s">
        <v>155</v>
      </c>
      <c r="D29" s="49" t="s">
        <v>156</v>
      </c>
      <c r="E29" s="50" t="s">
        <v>37</v>
      </c>
      <c r="F29" s="71">
        <v>91.4</v>
      </c>
      <c r="G29" s="76">
        <v>14.52</v>
      </c>
      <c r="H29" s="96"/>
      <c r="I29" s="62">
        <f aca="true" t="shared" si="2" ref="I29:I35">IF(H29="","",IF(ISTEXT(H29),"NC",H29*F29))</f>
      </c>
      <c r="J29" s="9">
        <f aca="true" t="shared" si="3" ref="J29:J35">G29*F29</f>
        <v>1327.1280000000002</v>
      </c>
      <c r="M29" s="9"/>
    </row>
    <row r="30" spans="1:13" s="10" customFormat="1" ht="60">
      <c r="A30" s="48" t="s">
        <v>157</v>
      </c>
      <c r="B30" s="57" t="s">
        <v>57</v>
      </c>
      <c r="C30" s="57" t="s">
        <v>158</v>
      </c>
      <c r="D30" s="49" t="s">
        <v>159</v>
      </c>
      <c r="E30" s="50" t="s">
        <v>35</v>
      </c>
      <c r="F30" s="71">
        <v>25.43</v>
      </c>
      <c r="G30" s="76">
        <v>23.55</v>
      </c>
      <c r="H30" s="96"/>
      <c r="I30" s="62">
        <f t="shared" si="2"/>
      </c>
      <c r="J30" s="9">
        <f t="shared" si="3"/>
        <v>598.8765</v>
      </c>
      <c r="M30" s="9"/>
    </row>
    <row r="31" spans="1:13" s="10" customFormat="1" ht="60">
      <c r="A31" s="48" t="s">
        <v>160</v>
      </c>
      <c r="B31" s="57" t="s">
        <v>57</v>
      </c>
      <c r="C31" s="57" t="s">
        <v>161</v>
      </c>
      <c r="D31" s="49" t="s">
        <v>162</v>
      </c>
      <c r="E31" s="50" t="s">
        <v>35</v>
      </c>
      <c r="F31" s="71">
        <v>181.55</v>
      </c>
      <c r="G31" s="76">
        <v>12.13</v>
      </c>
      <c r="H31" s="96"/>
      <c r="I31" s="62">
        <f t="shared" si="2"/>
      </c>
      <c r="J31" s="9">
        <f t="shared" si="3"/>
        <v>2202.2015</v>
      </c>
      <c r="M31" s="9"/>
    </row>
    <row r="32" spans="1:13" s="10" customFormat="1" ht="60">
      <c r="A32" s="48" t="s">
        <v>163</v>
      </c>
      <c r="B32" s="57" t="s">
        <v>57</v>
      </c>
      <c r="C32" s="57" t="s">
        <v>164</v>
      </c>
      <c r="D32" s="49" t="s">
        <v>165</v>
      </c>
      <c r="E32" s="50" t="s">
        <v>35</v>
      </c>
      <c r="F32" s="71">
        <v>127.03</v>
      </c>
      <c r="G32" s="76">
        <v>11.73</v>
      </c>
      <c r="H32" s="96"/>
      <c r="I32" s="62">
        <f t="shared" si="2"/>
      </c>
      <c r="J32" s="9">
        <f t="shared" si="3"/>
        <v>1490.0619000000002</v>
      </c>
      <c r="M32" s="9"/>
    </row>
    <row r="33" spans="1:13" s="10" customFormat="1" ht="60">
      <c r="A33" s="48" t="s">
        <v>166</v>
      </c>
      <c r="B33" s="57" t="s">
        <v>57</v>
      </c>
      <c r="C33" s="57" t="s">
        <v>167</v>
      </c>
      <c r="D33" s="49" t="s">
        <v>168</v>
      </c>
      <c r="E33" s="50" t="s">
        <v>35</v>
      </c>
      <c r="F33" s="71">
        <v>547.54</v>
      </c>
      <c r="G33" s="76">
        <v>9.63</v>
      </c>
      <c r="H33" s="96"/>
      <c r="I33" s="62">
        <f t="shared" si="2"/>
      </c>
      <c r="J33" s="9">
        <f t="shared" si="3"/>
        <v>5272.8102</v>
      </c>
      <c r="M33" s="9"/>
    </row>
    <row r="34" spans="1:13" s="10" customFormat="1" ht="48">
      <c r="A34" s="48" t="s">
        <v>169</v>
      </c>
      <c r="B34" s="57" t="s">
        <v>57</v>
      </c>
      <c r="C34" s="57" t="s">
        <v>107</v>
      </c>
      <c r="D34" s="49" t="s">
        <v>108</v>
      </c>
      <c r="E34" s="50" t="s">
        <v>35</v>
      </c>
      <c r="F34" s="71">
        <v>298.35</v>
      </c>
      <c r="G34" s="76">
        <v>7.73</v>
      </c>
      <c r="H34" s="96"/>
      <c r="I34" s="62">
        <f t="shared" si="2"/>
      </c>
      <c r="J34" s="9">
        <f t="shared" si="3"/>
        <v>2306.2455000000004</v>
      </c>
      <c r="M34" s="9"/>
    </row>
    <row r="35" spans="1:13" s="10" customFormat="1" ht="24">
      <c r="A35" s="48" t="s">
        <v>170</v>
      </c>
      <c r="B35" s="57" t="s">
        <v>57</v>
      </c>
      <c r="C35" s="57" t="s">
        <v>109</v>
      </c>
      <c r="D35" s="49" t="s">
        <v>110</v>
      </c>
      <c r="E35" s="50" t="s">
        <v>59</v>
      </c>
      <c r="F35" s="71">
        <v>1115.23</v>
      </c>
      <c r="G35" s="76">
        <v>1.52</v>
      </c>
      <c r="H35" s="96"/>
      <c r="I35" s="62">
        <f t="shared" si="2"/>
      </c>
      <c r="J35" s="9">
        <f t="shared" si="3"/>
        <v>1695.1496</v>
      </c>
      <c r="M35" s="9"/>
    </row>
    <row r="36" spans="1:13" s="10" customFormat="1" ht="12.75">
      <c r="A36" s="52"/>
      <c r="B36" s="59"/>
      <c r="C36" s="59"/>
      <c r="D36" s="53"/>
      <c r="E36" s="54"/>
      <c r="F36" s="75"/>
      <c r="G36" s="80" t="s">
        <v>30</v>
      </c>
      <c r="H36" s="97"/>
      <c r="I36" s="69">
        <f>SUM(I23:I35)</f>
        <v>0</v>
      </c>
      <c r="J36" s="9"/>
      <c r="M36" s="9"/>
    </row>
    <row r="37" spans="1:13" s="10" customFormat="1" ht="12.75">
      <c r="A37" s="60" t="s">
        <v>58</v>
      </c>
      <c r="B37" s="61"/>
      <c r="C37" s="61"/>
      <c r="D37" s="89" t="s">
        <v>171</v>
      </c>
      <c r="E37" s="55"/>
      <c r="F37" s="73"/>
      <c r="G37" s="81"/>
      <c r="H37" s="99"/>
      <c r="I37" s="63"/>
      <c r="J37" s="9">
        <f>G37*F37</f>
        <v>0</v>
      </c>
      <c r="M37" s="9"/>
    </row>
    <row r="38" spans="1:13" s="10" customFormat="1" ht="48">
      <c r="A38" s="48" t="s">
        <v>172</v>
      </c>
      <c r="B38" s="57" t="s">
        <v>57</v>
      </c>
      <c r="C38" s="57" t="s">
        <v>82</v>
      </c>
      <c r="D38" s="49" t="s">
        <v>83</v>
      </c>
      <c r="E38" s="50" t="s">
        <v>77</v>
      </c>
      <c r="F38" s="71">
        <v>36</v>
      </c>
      <c r="G38" s="51">
        <v>109.5</v>
      </c>
      <c r="H38" s="96"/>
      <c r="I38" s="62">
        <f aca="true" t="shared" si="4" ref="I38:I49">IF(H38="","",IF(ISTEXT(H38),"NC",H38*F38))</f>
      </c>
      <c r="J38" s="9">
        <f aca="true" t="shared" si="5" ref="J38:J49">G38*F38</f>
        <v>3942</v>
      </c>
      <c r="M38" s="9"/>
    </row>
    <row r="39" spans="1:13" s="10" customFormat="1" ht="48">
      <c r="A39" s="48" t="s">
        <v>173</v>
      </c>
      <c r="B39" s="57" t="s">
        <v>57</v>
      </c>
      <c r="C39" s="57" t="s">
        <v>84</v>
      </c>
      <c r="D39" s="49" t="s">
        <v>85</v>
      </c>
      <c r="E39" s="50" t="s">
        <v>77</v>
      </c>
      <c r="F39" s="71">
        <v>40</v>
      </c>
      <c r="G39" s="51">
        <v>148.9</v>
      </c>
      <c r="H39" s="96"/>
      <c r="I39" s="62">
        <f aca="true" t="shared" si="6" ref="I39:I44">IF(H39="","",IF(ISTEXT(H39),"NC",H39*F39))</f>
      </c>
      <c r="J39" s="9">
        <f aca="true" t="shared" si="7" ref="J39:J44">G39*F39</f>
        <v>5956</v>
      </c>
      <c r="M39" s="9"/>
    </row>
    <row r="40" spans="1:13" s="10" customFormat="1" ht="48">
      <c r="A40" s="48" t="s">
        <v>174</v>
      </c>
      <c r="B40" s="57" t="s">
        <v>57</v>
      </c>
      <c r="C40" s="57" t="s">
        <v>86</v>
      </c>
      <c r="D40" s="49" t="s">
        <v>87</v>
      </c>
      <c r="E40" s="50" t="s">
        <v>77</v>
      </c>
      <c r="F40" s="71">
        <v>45</v>
      </c>
      <c r="G40" s="51">
        <v>259.72</v>
      </c>
      <c r="H40" s="96"/>
      <c r="I40" s="62">
        <f t="shared" si="6"/>
      </c>
      <c r="J40" s="9">
        <f t="shared" si="7"/>
        <v>11687.400000000001</v>
      </c>
      <c r="M40" s="9"/>
    </row>
    <row r="41" spans="1:13" s="10" customFormat="1" ht="48">
      <c r="A41" s="48" t="s">
        <v>175</v>
      </c>
      <c r="B41" s="57" t="s">
        <v>57</v>
      </c>
      <c r="C41" s="57" t="s">
        <v>176</v>
      </c>
      <c r="D41" s="49" t="s">
        <v>177</v>
      </c>
      <c r="E41" s="50" t="s">
        <v>77</v>
      </c>
      <c r="F41" s="71">
        <v>100</v>
      </c>
      <c r="G41" s="51">
        <v>404.88</v>
      </c>
      <c r="H41" s="96"/>
      <c r="I41" s="62">
        <f t="shared" si="6"/>
      </c>
      <c r="J41" s="9">
        <f t="shared" si="7"/>
        <v>40488</v>
      </c>
      <c r="M41" s="9"/>
    </row>
    <row r="42" spans="1:13" s="10" customFormat="1" ht="48">
      <c r="A42" s="48" t="s">
        <v>178</v>
      </c>
      <c r="B42" s="57" t="s">
        <v>57</v>
      </c>
      <c r="C42" s="57" t="s">
        <v>179</v>
      </c>
      <c r="D42" s="49" t="s">
        <v>180</v>
      </c>
      <c r="E42" s="50" t="s">
        <v>77</v>
      </c>
      <c r="F42" s="71">
        <v>55</v>
      </c>
      <c r="G42" s="51">
        <v>489.86</v>
      </c>
      <c r="H42" s="96"/>
      <c r="I42" s="62">
        <f t="shared" si="6"/>
      </c>
      <c r="J42" s="9">
        <f t="shared" si="7"/>
        <v>26942.3</v>
      </c>
      <c r="M42" s="9"/>
    </row>
    <row r="43" spans="1:13" s="10" customFormat="1" ht="36">
      <c r="A43" s="48" t="s">
        <v>181</v>
      </c>
      <c r="B43" s="57" t="s">
        <v>57</v>
      </c>
      <c r="C43" s="57" t="s">
        <v>88</v>
      </c>
      <c r="D43" s="49" t="s">
        <v>89</v>
      </c>
      <c r="E43" s="50" t="s">
        <v>35</v>
      </c>
      <c r="F43" s="71">
        <v>66.33</v>
      </c>
      <c r="G43" s="51">
        <v>135.32</v>
      </c>
      <c r="H43" s="96"/>
      <c r="I43" s="62">
        <f t="shared" si="6"/>
      </c>
      <c r="J43" s="9">
        <f t="shared" si="7"/>
        <v>8975.775599999999</v>
      </c>
      <c r="M43" s="9"/>
    </row>
    <row r="44" spans="1:13" s="10" customFormat="1" ht="36">
      <c r="A44" s="48" t="s">
        <v>182</v>
      </c>
      <c r="B44" s="57" t="s">
        <v>57</v>
      </c>
      <c r="C44" s="57" t="s">
        <v>90</v>
      </c>
      <c r="D44" s="49" t="s">
        <v>91</v>
      </c>
      <c r="E44" s="50" t="s">
        <v>39</v>
      </c>
      <c r="F44" s="71">
        <v>6</v>
      </c>
      <c r="G44" s="51">
        <v>2513.22</v>
      </c>
      <c r="H44" s="96"/>
      <c r="I44" s="62">
        <f t="shared" si="6"/>
      </c>
      <c r="J44" s="9">
        <f t="shared" si="7"/>
        <v>15079.32</v>
      </c>
      <c r="M44" s="9"/>
    </row>
    <row r="45" spans="1:13" s="10" customFormat="1" ht="36">
      <c r="A45" s="48" t="s">
        <v>183</v>
      </c>
      <c r="B45" s="57" t="s">
        <v>57</v>
      </c>
      <c r="C45" s="57" t="s">
        <v>184</v>
      </c>
      <c r="D45" s="49" t="s">
        <v>185</v>
      </c>
      <c r="E45" s="50" t="s">
        <v>77</v>
      </c>
      <c r="F45" s="71">
        <v>2.05</v>
      </c>
      <c r="G45" s="51">
        <v>763.09</v>
      </c>
      <c r="H45" s="96"/>
      <c r="I45" s="62">
        <f t="shared" si="4"/>
      </c>
      <c r="J45" s="9">
        <f t="shared" si="5"/>
        <v>1564.3345</v>
      </c>
      <c r="M45" s="9"/>
    </row>
    <row r="46" spans="1:13" s="10" customFormat="1" ht="36">
      <c r="A46" s="48" t="s">
        <v>186</v>
      </c>
      <c r="B46" s="57" t="s">
        <v>57</v>
      </c>
      <c r="C46" s="57" t="s">
        <v>92</v>
      </c>
      <c r="D46" s="49" t="s">
        <v>93</v>
      </c>
      <c r="E46" s="50" t="s">
        <v>77</v>
      </c>
      <c r="F46" s="71">
        <v>5.92</v>
      </c>
      <c r="G46" s="51">
        <v>514.16</v>
      </c>
      <c r="H46" s="96"/>
      <c r="I46" s="62">
        <f t="shared" si="4"/>
      </c>
      <c r="J46" s="9">
        <f t="shared" si="5"/>
        <v>3043.8271999999997</v>
      </c>
      <c r="M46" s="9"/>
    </row>
    <row r="47" spans="1:13" s="10" customFormat="1" ht="36">
      <c r="A47" s="48" t="s">
        <v>187</v>
      </c>
      <c r="B47" s="57" t="s">
        <v>57</v>
      </c>
      <c r="C47" s="57" t="s">
        <v>96</v>
      </c>
      <c r="D47" s="49" t="s">
        <v>97</v>
      </c>
      <c r="E47" s="50" t="s">
        <v>39</v>
      </c>
      <c r="F47" s="71">
        <v>12</v>
      </c>
      <c r="G47" s="51">
        <v>765.71</v>
      </c>
      <c r="H47" s="96"/>
      <c r="I47" s="62">
        <f t="shared" si="4"/>
      </c>
      <c r="J47" s="9">
        <f t="shared" si="5"/>
        <v>9188.52</v>
      </c>
      <c r="M47" s="9"/>
    </row>
    <row r="48" spans="1:13" s="10" customFormat="1" ht="24">
      <c r="A48" s="48" t="s">
        <v>188</v>
      </c>
      <c r="B48" s="57" t="s">
        <v>57</v>
      </c>
      <c r="C48" s="57" t="s">
        <v>94</v>
      </c>
      <c r="D48" s="49" t="s">
        <v>95</v>
      </c>
      <c r="E48" s="50" t="s">
        <v>39</v>
      </c>
      <c r="F48" s="71">
        <v>6</v>
      </c>
      <c r="G48" s="51">
        <v>612.27</v>
      </c>
      <c r="H48" s="96"/>
      <c r="I48" s="62">
        <f t="shared" si="4"/>
      </c>
      <c r="J48" s="9">
        <f t="shared" si="5"/>
        <v>3673.62</v>
      </c>
      <c r="M48" s="9"/>
    </row>
    <row r="49" spans="1:13" s="10" customFormat="1" ht="48">
      <c r="A49" s="48" t="s">
        <v>189</v>
      </c>
      <c r="B49" s="57" t="s">
        <v>57</v>
      </c>
      <c r="C49" s="57" t="s">
        <v>190</v>
      </c>
      <c r="D49" s="49" t="s">
        <v>191</v>
      </c>
      <c r="E49" s="50" t="s">
        <v>39</v>
      </c>
      <c r="F49" s="71">
        <v>1</v>
      </c>
      <c r="G49" s="51">
        <v>3501.99</v>
      </c>
      <c r="H49" s="96"/>
      <c r="I49" s="62">
        <f t="shared" si="4"/>
      </c>
      <c r="J49" s="9">
        <f t="shared" si="5"/>
        <v>3501.99</v>
      </c>
      <c r="M49" s="9"/>
    </row>
    <row r="50" spans="1:13" s="10" customFormat="1" ht="12.75">
      <c r="A50" s="65"/>
      <c r="B50" s="66"/>
      <c r="C50" s="66"/>
      <c r="D50" s="67"/>
      <c r="E50" s="68"/>
      <c r="F50" s="72"/>
      <c r="G50" s="80" t="s">
        <v>30</v>
      </c>
      <c r="H50" s="97"/>
      <c r="I50" s="69">
        <f>SUM(I38:I49)</f>
        <v>0</v>
      </c>
      <c r="J50" s="9"/>
      <c r="M50" s="9"/>
    </row>
    <row r="51" spans="1:13" s="10" customFormat="1" ht="12">
      <c r="A51" s="60" t="s">
        <v>43</v>
      </c>
      <c r="B51" s="61"/>
      <c r="C51" s="61"/>
      <c r="D51" s="90" t="s">
        <v>111</v>
      </c>
      <c r="E51" s="58"/>
      <c r="F51" s="74"/>
      <c r="G51" s="79"/>
      <c r="H51" s="98"/>
      <c r="I51" s="70"/>
      <c r="J51" s="9"/>
      <c r="M51" s="9"/>
    </row>
    <row r="52" spans="1:9" s="10" customFormat="1" ht="11.25" customHeight="1">
      <c r="A52" s="60" t="s">
        <v>60</v>
      </c>
      <c r="B52" s="61"/>
      <c r="C52" s="61"/>
      <c r="D52" s="90" t="s">
        <v>135</v>
      </c>
      <c r="E52" s="58"/>
      <c r="F52" s="74"/>
      <c r="G52" s="79"/>
      <c r="H52" s="98"/>
      <c r="I52" s="70"/>
    </row>
    <row r="53" spans="1:13" s="10" customFormat="1" ht="24">
      <c r="A53" s="48" t="s">
        <v>192</v>
      </c>
      <c r="B53" s="57" t="s">
        <v>57</v>
      </c>
      <c r="C53" s="57" t="s">
        <v>101</v>
      </c>
      <c r="D53" s="49" t="s">
        <v>102</v>
      </c>
      <c r="E53" s="50" t="s">
        <v>35</v>
      </c>
      <c r="F53" s="71">
        <v>989.21</v>
      </c>
      <c r="G53" s="76">
        <v>3.57</v>
      </c>
      <c r="H53" s="96"/>
      <c r="I53" s="62">
        <f>IF(H53="","",IF(ISTEXT(H53),"NC",H53*F53))</f>
      </c>
      <c r="J53" s="9">
        <f>G53*F53</f>
        <v>3531.4797</v>
      </c>
      <c r="M53" s="9"/>
    </row>
    <row r="54" spans="1:13" s="10" customFormat="1" ht="36">
      <c r="A54" s="48" t="s">
        <v>193</v>
      </c>
      <c r="B54" s="57" t="s">
        <v>57</v>
      </c>
      <c r="C54" s="57" t="s">
        <v>103</v>
      </c>
      <c r="D54" s="49" t="s">
        <v>104</v>
      </c>
      <c r="E54" s="50" t="s">
        <v>35</v>
      </c>
      <c r="F54" s="71">
        <v>129.42</v>
      </c>
      <c r="G54" s="76">
        <v>11.16</v>
      </c>
      <c r="H54" s="96"/>
      <c r="I54" s="62">
        <f>IF(H54="","",IF(ISTEXT(H54),"NC",H54*F54))</f>
      </c>
      <c r="J54" s="9">
        <f>G54*F54</f>
        <v>1444.3272</v>
      </c>
      <c r="M54" s="9"/>
    </row>
    <row r="55" spans="1:13" s="10" customFormat="1" ht="24">
      <c r="A55" s="48" t="s">
        <v>194</v>
      </c>
      <c r="B55" s="57" t="s">
        <v>57</v>
      </c>
      <c r="C55" s="57" t="s">
        <v>105</v>
      </c>
      <c r="D55" s="49" t="s">
        <v>106</v>
      </c>
      <c r="E55" s="50" t="s">
        <v>37</v>
      </c>
      <c r="F55" s="71">
        <v>1558.63</v>
      </c>
      <c r="G55" s="76">
        <v>2.44</v>
      </c>
      <c r="H55" s="96"/>
      <c r="I55" s="62">
        <f>IF(H55="","",IF(ISTEXT(H55),"NC",H55*F55))</f>
      </c>
      <c r="J55" s="9">
        <f>G55*F55</f>
        <v>3803.0572</v>
      </c>
      <c r="M55" s="9"/>
    </row>
    <row r="56" spans="1:13" s="10" customFormat="1" ht="48">
      <c r="A56" s="48" t="s">
        <v>195</v>
      </c>
      <c r="B56" s="57" t="s">
        <v>57</v>
      </c>
      <c r="C56" s="57" t="s">
        <v>107</v>
      </c>
      <c r="D56" s="49" t="s">
        <v>108</v>
      </c>
      <c r="E56" s="50" t="s">
        <v>35</v>
      </c>
      <c r="F56" s="71">
        <v>1044.03</v>
      </c>
      <c r="G56" s="76">
        <v>7.73</v>
      </c>
      <c r="H56" s="96"/>
      <c r="I56" s="62">
        <f>IF(H56="","",IF(ISTEXT(H56),"NC",H56*F56))</f>
      </c>
      <c r="J56" s="9">
        <f>G56*F56</f>
        <v>8070.351900000001</v>
      </c>
      <c r="M56" s="9"/>
    </row>
    <row r="57" spans="1:13" s="10" customFormat="1" ht="24">
      <c r="A57" s="48" t="s">
        <v>196</v>
      </c>
      <c r="B57" s="57" t="s">
        <v>57</v>
      </c>
      <c r="C57" s="57" t="s">
        <v>109</v>
      </c>
      <c r="D57" s="49" t="s">
        <v>110</v>
      </c>
      <c r="E57" s="50" t="s">
        <v>59</v>
      </c>
      <c r="F57" s="71">
        <v>3902.59</v>
      </c>
      <c r="G57" s="76">
        <v>1.52</v>
      </c>
      <c r="H57" s="96"/>
      <c r="I57" s="62">
        <f>IF(H57="","",IF(ISTEXT(H57),"NC",H57*F57))</f>
      </c>
      <c r="J57" s="9">
        <f>G57*F57</f>
        <v>5931.9368</v>
      </c>
      <c r="M57" s="9"/>
    </row>
    <row r="58" spans="1:13" s="10" customFormat="1" ht="12.75">
      <c r="A58" s="52"/>
      <c r="B58" s="59"/>
      <c r="C58" s="59"/>
      <c r="D58" s="53"/>
      <c r="E58" s="54"/>
      <c r="F58" s="75"/>
      <c r="G58" s="80" t="s">
        <v>30</v>
      </c>
      <c r="H58" s="97"/>
      <c r="I58" s="69">
        <f>SUM(I53:I57)</f>
        <v>0</v>
      </c>
      <c r="J58" s="9"/>
      <c r="M58" s="9"/>
    </row>
    <row r="59" spans="1:9" s="10" customFormat="1" ht="11.25" customHeight="1">
      <c r="A59" s="60" t="s">
        <v>61</v>
      </c>
      <c r="B59" s="61"/>
      <c r="C59" s="61"/>
      <c r="D59" s="90" t="s">
        <v>111</v>
      </c>
      <c r="E59" s="58"/>
      <c r="F59" s="74"/>
      <c r="G59" s="79"/>
      <c r="H59" s="98"/>
      <c r="I59" s="70"/>
    </row>
    <row r="60" spans="1:13" s="10" customFormat="1" ht="12">
      <c r="A60" s="48" t="s">
        <v>197</v>
      </c>
      <c r="B60" s="57" t="s">
        <v>57</v>
      </c>
      <c r="C60" s="57" t="s">
        <v>112</v>
      </c>
      <c r="D60" s="49" t="s">
        <v>113</v>
      </c>
      <c r="E60" s="50" t="s">
        <v>77</v>
      </c>
      <c r="F60" s="71">
        <v>266.5</v>
      </c>
      <c r="G60" s="76">
        <v>0.42</v>
      </c>
      <c r="H60" s="96"/>
      <c r="I60" s="62">
        <f aca="true" t="shared" si="8" ref="I60:I65">IF(H60="","",IF(ISTEXT(H60),"NC",H60*F60))</f>
      </c>
      <c r="J60" s="9">
        <f aca="true" t="shared" si="9" ref="J60:J65">G60*F60</f>
        <v>111.92999999999999</v>
      </c>
      <c r="M60" s="9"/>
    </row>
    <row r="61" spans="1:13" s="10" customFormat="1" ht="60">
      <c r="A61" s="48" t="s">
        <v>198</v>
      </c>
      <c r="B61" s="57" t="s">
        <v>57</v>
      </c>
      <c r="C61" s="57" t="s">
        <v>114</v>
      </c>
      <c r="D61" s="49" t="s">
        <v>115</v>
      </c>
      <c r="E61" s="50" t="s">
        <v>77</v>
      </c>
      <c r="F61" s="71">
        <v>247.79</v>
      </c>
      <c r="G61" s="76">
        <v>58.98</v>
      </c>
      <c r="H61" s="96"/>
      <c r="I61" s="62">
        <f t="shared" si="8"/>
      </c>
      <c r="J61" s="9">
        <f t="shared" si="9"/>
        <v>14614.654199999999</v>
      </c>
      <c r="M61" s="9"/>
    </row>
    <row r="62" spans="1:13" s="10" customFormat="1" ht="60">
      <c r="A62" s="48" t="s">
        <v>199</v>
      </c>
      <c r="B62" s="57" t="s">
        <v>57</v>
      </c>
      <c r="C62" s="57" t="s">
        <v>116</v>
      </c>
      <c r="D62" s="49" t="s">
        <v>117</v>
      </c>
      <c r="E62" s="50" t="s">
        <v>77</v>
      </c>
      <c r="F62" s="71">
        <v>316.29</v>
      </c>
      <c r="G62" s="76">
        <v>64.3</v>
      </c>
      <c r="H62" s="96"/>
      <c r="I62" s="62">
        <f t="shared" si="8"/>
      </c>
      <c r="J62" s="9">
        <f t="shared" si="9"/>
        <v>20337.447</v>
      </c>
      <c r="M62" s="9"/>
    </row>
    <row r="63" spans="1:13" s="10" customFormat="1" ht="36">
      <c r="A63" s="48" t="s">
        <v>200</v>
      </c>
      <c r="B63" s="57" t="s">
        <v>57</v>
      </c>
      <c r="C63" s="57" t="s">
        <v>118</v>
      </c>
      <c r="D63" s="49" t="s">
        <v>119</v>
      </c>
      <c r="E63" s="50" t="s">
        <v>77</v>
      </c>
      <c r="F63" s="71">
        <v>247.79</v>
      </c>
      <c r="G63" s="76">
        <v>55.68</v>
      </c>
      <c r="H63" s="96"/>
      <c r="I63" s="62">
        <f t="shared" si="8"/>
      </c>
      <c r="J63" s="9">
        <f t="shared" si="9"/>
        <v>13796.947199999999</v>
      </c>
      <c r="M63" s="9"/>
    </row>
    <row r="64" spans="1:13" s="10" customFormat="1" ht="36">
      <c r="A64" s="48" t="s">
        <v>201</v>
      </c>
      <c r="B64" s="57" t="s">
        <v>57</v>
      </c>
      <c r="C64" s="57" t="s">
        <v>120</v>
      </c>
      <c r="D64" s="49" t="s">
        <v>121</v>
      </c>
      <c r="E64" s="50" t="s">
        <v>77</v>
      </c>
      <c r="F64" s="71">
        <v>316.29</v>
      </c>
      <c r="G64" s="76">
        <v>71.87</v>
      </c>
      <c r="H64" s="96"/>
      <c r="I64" s="62">
        <f t="shared" si="8"/>
      </c>
      <c r="J64" s="9">
        <f t="shared" si="9"/>
        <v>22731.762300000002</v>
      </c>
      <c r="M64" s="9"/>
    </row>
    <row r="65" spans="1:13" s="10" customFormat="1" ht="24">
      <c r="A65" s="48" t="s">
        <v>202</v>
      </c>
      <c r="B65" s="57" t="s">
        <v>57</v>
      </c>
      <c r="C65" s="57" t="s">
        <v>122</v>
      </c>
      <c r="D65" s="49" t="s">
        <v>123</v>
      </c>
      <c r="E65" s="50" t="s">
        <v>37</v>
      </c>
      <c r="F65" s="71">
        <v>1438.03</v>
      </c>
      <c r="G65" s="76">
        <v>143.12</v>
      </c>
      <c r="H65" s="96"/>
      <c r="I65" s="62">
        <f t="shared" si="8"/>
      </c>
      <c r="J65" s="9">
        <f t="shared" si="9"/>
        <v>205810.8536</v>
      </c>
      <c r="M65" s="9"/>
    </row>
    <row r="66" spans="1:13" s="10" customFormat="1" ht="12.75">
      <c r="A66" s="52"/>
      <c r="B66" s="59"/>
      <c r="C66" s="59"/>
      <c r="D66" s="53"/>
      <c r="E66" s="54"/>
      <c r="F66" s="75"/>
      <c r="G66" s="80" t="s">
        <v>30</v>
      </c>
      <c r="H66" s="97"/>
      <c r="I66" s="69">
        <f>SUM(I60:I65)</f>
        <v>0</v>
      </c>
      <c r="J66" s="9"/>
      <c r="M66" s="9"/>
    </row>
    <row r="67" spans="1:9" s="10" customFormat="1" ht="11.25" customHeight="1">
      <c r="A67" s="60" t="s">
        <v>44</v>
      </c>
      <c r="B67" s="61"/>
      <c r="C67" s="61"/>
      <c r="D67" s="90" t="s">
        <v>40</v>
      </c>
      <c r="E67" s="58"/>
      <c r="F67" s="74"/>
      <c r="G67" s="79"/>
      <c r="H67" s="98"/>
      <c r="I67" s="70"/>
    </row>
    <row r="68" spans="1:13" s="10" customFormat="1" ht="24">
      <c r="A68" s="48" t="s">
        <v>203</v>
      </c>
      <c r="B68" s="57" t="s">
        <v>52</v>
      </c>
      <c r="C68" s="57" t="s">
        <v>124</v>
      </c>
      <c r="D68" s="49" t="s">
        <v>125</v>
      </c>
      <c r="E68" s="50" t="s">
        <v>39</v>
      </c>
      <c r="F68" s="71">
        <v>6</v>
      </c>
      <c r="G68" s="76">
        <v>672.36</v>
      </c>
      <c r="H68" s="96"/>
      <c r="I68" s="62">
        <f>IF(H68="","",IF(ISTEXT(H68),"NC",H68*F68))</f>
      </c>
      <c r="J68" s="9">
        <f>G68*F68</f>
        <v>4034.16</v>
      </c>
      <c r="M68" s="9"/>
    </row>
    <row r="69" spans="1:13" s="10" customFormat="1" ht="24">
      <c r="A69" s="48" t="s">
        <v>204</v>
      </c>
      <c r="B69" s="57" t="s">
        <v>52</v>
      </c>
      <c r="C69" s="57" t="s">
        <v>126</v>
      </c>
      <c r="D69" s="49" t="s">
        <v>127</v>
      </c>
      <c r="E69" s="50" t="s">
        <v>39</v>
      </c>
      <c r="F69" s="71">
        <v>1</v>
      </c>
      <c r="G69" s="76">
        <v>1784.65</v>
      </c>
      <c r="H69" s="96"/>
      <c r="I69" s="62">
        <f>IF(H69="","",IF(ISTEXT(H69),"NC",H69*F69))</f>
      </c>
      <c r="J69" s="9">
        <f>G69*F69</f>
        <v>1784.65</v>
      </c>
      <c r="M69" s="9"/>
    </row>
    <row r="70" spans="1:13" s="10" customFormat="1" ht="12.75">
      <c r="A70" s="52"/>
      <c r="B70" s="59"/>
      <c r="C70" s="59"/>
      <c r="D70" s="53"/>
      <c r="E70" s="54"/>
      <c r="F70" s="75"/>
      <c r="G70" s="80" t="s">
        <v>30</v>
      </c>
      <c r="H70" s="97"/>
      <c r="I70" s="69">
        <f>SUM(I68:I69)</f>
        <v>0</v>
      </c>
      <c r="J70" s="9"/>
      <c r="M70" s="9"/>
    </row>
    <row r="71" spans="1:9" s="10" customFormat="1" ht="11.25" customHeight="1">
      <c r="A71" s="60" t="s">
        <v>205</v>
      </c>
      <c r="B71" s="61"/>
      <c r="C71" s="61"/>
      <c r="D71" s="90" t="s">
        <v>65</v>
      </c>
      <c r="E71" s="58"/>
      <c r="F71" s="74"/>
      <c r="G71" s="79"/>
      <c r="H71" s="98"/>
      <c r="I71" s="70"/>
    </row>
    <row r="72" spans="1:13" s="10" customFormat="1" ht="12">
      <c r="A72" s="48" t="s">
        <v>206</v>
      </c>
      <c r="B72" s="57" t="s">
        <v>52</v>
      </c>
      <c r="C72" s="57" t="s">
        <v>128</v>
      </c>
      <c r="D72" s="49" t="s">
        <v>65</v>
      </c>
      <c r="E72" s="50" t="s">
        <v>39</v>
      </c>
      <c r="F72" s="71">
        <v>1</v>
      </c>
      <c r="G72" s="76">
        <v>20223.36</v>
      </c>
      <c r="H72" s="96"/>
      <c r="I72" s="62">
        <f>IF(H72="","",IF(ISTEXT(H72),"NC",H72*F72))</f>
      </c>
      <c r="J72" s="9">
        <f>G72*F72</f>
        <v>20223.36</v>
      </c>
      <c r="M72" s="9"/>
    </row>
    <row r="73" spans="1:13" s="10" customFormat="1" ht="12.75">
      <c r="A73" s="52"/>
      <c r="B73" s="59"/>
      <c r="C73" s="59"/>
      <c r="D73" s="53"/>
      <c r="E73" s="54"/>
      <c r="F73" s="75"/>
      <c r="G73" s="80" t="s">
        <v>30</v>
      </c>
      <c r="H73" s="97"/>
      <c r="I73" s="69">
        <f>SUM(I72:I72)</f>
        <v>0</v>
      </c>
      <c r="J73" s="9"/>
      <c r="M73" s="9"/>
    </row>
    <row r="74" spans="1:9" s="10" customFormat="1" ht="12">
      <c r="A74" s="95" t="s">
        <v>41</v>
      </c>
      <c r="B74" s="94"/>
      <c r="C74" s="94"/>
      <c r="D74" s="94" t="s">
        <v>207</v>
      </c>
      <c r="E74" s="94"/>
      <c r="F74" s="94"/>
      <c r="G74" s="93"/>
      <c r="H74" s="100"/>
      <c r="I74" s="94"/>
    </row>
    <row r="75" spans="1:9" s="10" customFormat="1" ht="12">
      <c r="A75" s="60" t="s">
        <v>208</v>
      </c>
      <c r="B75" s="61"/>
      <c r="C75" s="61"/>
      <c r="D75" s="90" t="s">
        <v>134</v>
      </c>
      <c r="E75" s="58"/>
      <c r="F75" s="74"/>
      <c r="G75" s="79"/>
      <c r="H75" s="98"/>
      <c r="I75" s="70"/>
    </row>
    <row r="76" spans="1:9" s="10" customFormat="1" ht="11.25" customHeight="1">
      <c r="A76" s="60" t="s">
        <v>62</v>
      </c>
      <c r="B76" s="61"/>
      <c r="C76" s="61"/>
      <c r="D76" s="90" t="s">
        <v>135</v>
      </c>
      <c r="E76" s="58"/>
      <c r="F76" s="74"/>
      <c r="G76" s="79"/>
      <c r="H76" s="98"/>
      <c r="I76" s="70"/>
    </row>
    <row r="77" spans="1:13" s="10" customFormat="1" ht="12">
      <c r="A77" s="48" t="s">
        <v>209</v>
      </c>
      <c r="B77" s="57" t="s">
        <v>57</v>
      </c>
      <c r="C77" s="57" t="s">
        <v>75</v>
      </c>
      <c r="D77" s="49" t="s">
        <v>76</v>
      </c>
      <c r="E77" s="50" t="s">
        <v>77</v>
      </c>
      <c r="F77" s="71">
        <v>206</v>
      </c>
      <c r="G77" s="76">
        <v>5.55</v>
      </c>
      <c r="H77" s="96"/>
      <c r="I77" s="62">
        <f aca="true" t="shared" si="10" ref="I77:I83">IF(H77="","",IF(ISTEXT(H77),"NC",H77*F77))</f>
      </c>
      <c r="J77" s="9">
        <f aca="true" t="shared" si="11" ref="J77:J83">G77*F77</f>
        <v>1143.3</v>
      </c>
      <c r="M77" s="9"/>
    </row>
    <row r="78" spans="1:13" s="10" customFormat="1" ht="72">
      <c r="A78" s="48" t="s">
        <v>210</v>
      </c>
      <c r="B78" s="57" t="s">
        <v>57</v>
      </c>
      <c r="C78" s="57" t="s">
        <v>78</v>
      </c>
      <c r="D78" s="49" t="s">
        <v>79</v>
      </c>
      <c r="E78" s="50" t="s">
        <v>35</v>
      </c>
      <c r="F78" s="71">
        <v>267.62</v>
      </c>
      <c r="G78" s="76">
        <v>7.89</v>
      </c>
      <c r="H78" s="96"/>
      <c r="I78" s="62">
        <f t="shared" si="10"/>
      </c>
      <c r="J78" s="9">
        <f t="shared" si="11"/>
        <v>2111.5218</v>
      </c>
      <c r="M78" s="9"/>
    </row>
    <row r="79" spans="1:13" s="10" customFormat="1" ht="84">
      <c r="A79" s="48" t="s">
        <v>211</v>
      </c>
      <c r="B79" s="57" t="s">
        <v>57</v>
      </c>
      <c r="C79" s="57" t="s">
        <v>80</v>
      </c>
      <c r="D79" s="49" t="s">
        <v>81</v>
      </c>
      <c r="E79" s="50" t="s">
        <v>35</v>
      </c>
      <c r="F79" s="71">
        <v>28.31</v>
      </c>
      <c r="G79" s="76">
        <v>7.09</v>
      </c>
      <c r="H79" s="96"/>
      <c r="I79" s="62">
        <f t="shared" si="10"/>
      </c>
      <c r="J79" s="9">
        <f t="shared" si="11"/>
        <v>200.7179</v>
      </c>
      <c r="M79" s="9"/>
    </row>
    <row r="80" spans="1:13" s="10" customFormat="1" ht="60">
      <c r="A80" s="48" t="s">
        <v>212</v>
      </c>
      <c r="B80" s="57" t="s">
        <v>57</v>
      </c>
      <c r="C80" s="57" t="s">
        <v>158</v>
      </c>
      <c r="D80" s="49" t="s">
        <v>159</v>
      </c>
      <c r="E80" s="50" t="s">
        <v>35</v>
      </c>
      <c r="F80" s="71">
        <v>209.08</v>
      </c>
      <c r="G80" s="76">
        <v>23.55</v>
      </c>
      <c r="H80" s="96"/>
      <c r="I80" s="62">
        <f t="shared" si="10"/>
      </c>
      <c r="J80" s="9">
        <f t="shared" si="11"/>
        <v>4923.834000000001</v>
      </c>
      <c r="M80" s="9"/>
    </row>
    <row r="81" spans="1:13" s="10" customFormat="1" ht="60">
      <c r="A81" s="48" t="s">
        <v>213</v>
      </c>
      <c r="B81" s="57" t="s">
        <v>57</v>
      </c>
      <c r="C81" s="57" t="s">
        <v>161</v>
      </c>
      <c r="D81" s="49" t="s">
        <v>162</v>
      </c>
      <c r="E81" s="50" t="s">
        <v>35</v>
      </c>
      <c r="F81" s="71">
        <v>3.67</v>
      </c>
      <c r="G81" s="76">
        <v>12.13</v>
      </c>
      <c r="H81" s="96"/>
      <c r="I81" s="62">
        <f t="shared" si="10"/>
      </c>
      <c r="J81" s="9">
        <f t="shared" si="11"/>
        <v>44.5171</v>
      </c>
      <c r="M81" s="9"/>
    </row>
    <row r="82" spans="1:13" s="10" customFormat="1" ht="48">
      <c r="A82" s="48" t="s">
        <v>214</v>
      </c>
      <c r="B82" s="57" t="s">
        <v>57</v>
      </c>
      <c r="C82" s="57" t="s">
        <v>107</v>
      </c>
      <c r="D82" s="49" t="s">
        <v>108</v>
      </c>
      <c r="E82" s="50" t="s">
        <v>35</v>
      </c>
      <c r="F82" s="71">
        <v>101</v>
      </c>
      <c r="G82" s="76">
        <v>7.73</v>
      </c>
      <c r="H82" s="96"/>
      <c r="I82" s="62">
        <f t="shared" si="10"/>
      </c>
      <c r="J82" s="9">
        <f t="shared" si="11"/>
        <v>780.73</v>
      </c>
      <c r="M82" s="9"/>
    </row>
    <row r="83" spans="1:13" s="10" customFormat="1" ht="24">
      <c r="A83" s="48" t="s">
        <v>215</v>
      </c>
      <c r="B83" s="57" t="s">
        <v>57</v>
      </c>
      <c r="C83" s="57" t="s">
        <v>109</v>
      </c>
      <c r="D83" s="49" t="s">
        <v>110</v>
      </c>
      <c r="E83" s="50" t="s">
        <v>59</v>
      </c>
      <c r="F83" s="71">
        <v>251.7</v>
      </c>
      <c r="G83" s="76">
        <v>1.52</v>
      </c>
      <c r="H83" s="96"/>
      <c r="I83" s="62">
        <f t="shared" si="10"/>
      </c>
      <c r="J83" s="9">
        <f t="shared" si="11"/>
        <v>382.584</v>
      </c>
      <c r="M83" s="9"/>
    </row>
    <row r="84" spans="1:13" s="10" customFormat="1" ht="12.75">
      <c r="A84" s="52"/>
      <c r="B84" s="59"/>
      <c r="C84" s="59"/>
      <c r="D84" s="53"/>
      <c r="E84" s="54"/>
      <c r="F84" s="75"/>
      <c r="G84" s="80" t="s">
        <v>30</v>
      </c>
      <c r="H84" s="97"/>
      <c r="I84" s="69">
        <f>SUM(I77:I83)</f>
        <v>0</v>
      </c>
      <c r="J84" s="9"/>
      <c r="M84" s="9"/>
    </row>
    <row r="85" spans="1:9" s="10" customFormat="1" ht="11.25" customHeight="1">
      <c r="A85" s="60" t="s">
        <v>129</v>
      </c>
      <c r="B85" s="61"/>
      <c r="C85" s="61"/>
      <c r="D85" s="90" t="s">
        <v>171</v>
      </c>
      <c r="E85" s="58"/>
      <c r="F85" s="74"/>
      <c r="G85" s="79"/>
      <c r="H85" s="98"/>
      <c r="I85" s="70"/>
    </row>
    <row r="86" spans="1:13" s="10" customFormat="1" ht="48">
      <c r="A86" s="48" t="s">
        <v>216</v>
      </c>
      <c r="B86" s="57" t="s">
        <v>57</v>
      </c>
      <c r="C86" s="57" t="s">
        <v>82</v>
      </c>
      <c r="D86" s="49" t="s">
        <v>83</v>
      </c>
      <c r="E86" s="50" t="s">
        <v>77</v>
      </c>
      <c r="F86" s="71">
        <v>24</v>
      </c>
      <c r="G86" s="76">
        <v>109.5</v>
      </c>
      <c r="H86" s="96"/>
      <c r="I86" s="62">
        <f aca="true" t="shared" si="12" ref="I86:I94">IF(H86="","",IF(ISTEXT(H86),"NC",H86*F86))</f>
      </c>
      <c r="J86" s="9">
        <f aca="true" t="shared" si="13" ref="J86:J94">G86*F86</f>
        <v>2628</v>
      </c>
      <c r="M86" s="9"/>
    </row>
    <row r="87" spans="1:13" s="10" customFormat="1" ht="48">
      <c r="A87" s="48" t="s">
        <v>217</v>
      </c>
      <c r="B87" s="57" t="s">
        <v>57</v>
      </c>
      <c r="C87" s="57" t="s">
        <v>84</v>
      </c>
      <c r="D87" s="49" t="s">
        <v>85</v>
      </c>
      <c r="E87" s="50" t="s">
        <v>77</v>
      </c>
      <c r="F87" s="71">
        <v>206</v>
      </c>
      <c r="G87" s="76">
        <v>148.9</v>
      </c>
      <c r="H87" s="96"/>
      <c r="I87" s="62">
        <f t="shared" si="12"/>
      </c>
      <c r="J87" s="9">
        <f t="shared" si="13"/>
        <v>30673.4</v>
      </c>
      <c r="M87" s="9"/>
    </row>
    <row r="88" spans="1:13" s="10" customFormat="1" ht="36">
      <c r="A88" s="48" t="s">
        <v>218</v>
      </c>
      <c r="B88" s="57" t="s">
        <v>57</v>
      </c>
      <c r="C88" s="57" t="s">
        <v>88</v>
      </c>
      <c r="D88" s="49" t="s">
        <v>89</v>
      </c>
      <c r="E88" s="50" t="s">
        <v>35</v>
      </c>
      <c r="F88" s="71">
        <v>18.54</v>
      </c>
      <c r="G88" s="76">
        <v>135.32</v>
      </c>
      <c r="H88" s="96"/>
      <c r="I88" s="62">
        <f t="shared" si="12"/>
      </c>
      <c r="J88" s="9">
        <f t="shared" si="13"/>
        <v>2508.8327999999997</v>
      </c>
      <c r="M88" s="9"/>
    </row>
    <row r="89" spans="1:13" s="10" customFormat="1" ht="36">
      <c r="A89" s="48" t="s">
        <v>219</v>
      </c>
      <c r="B89" s="57" t="s">
        <v>57</v>
      </c>
      <c r="C89" s="57" t="s">
        <v>90</v>
      </c>
      <c r="D89" s="49" t="s">
        <v>91</v>
      </c>
      <c r="E89" s="50" t="s">
        <v>39</v>
      </c>
      <c r="F89" s="71">
        <v>5</v>
      </c>
      <c r="G89" s="76">
        <v>2513.22</v>
      </c>
      <c r="H89" s="96"/>
      <c r="I89" s="62">
        <f t="shared" si="12"/>
      </c>
      <c r="J89" s="9">
        <f t="shared" si="13"/>
        <v>12566.099999999999</v>
      </c>
      <c r="M89" s="9"/>
    </row>
    <row r="90" spans="1:13" s="10" customFormat="1" ht="48">
      <c r="A90" s="48" t="s">
        <v>220</v>
      </c>
      <c r="B90" s="57" t="s">
        <v>57</v>
      </c>
      <c r="C90" s="57" t="s">
        <v>130</v>
      </c>
      <c r="D90" s="49" t="s">
        <v>131</v>
      </c>
      <c r="E90" s="50" t="s">
        <v>39</v>
      </c>
      <c r="F90" s="71">
        <v>4</v>
      </c>
      <c r="G90" s="76">
        <v>1034.37</v>
      </c>
      <c r="H90" s="96"/>
      <c r="I90" s="62">
        <f t="shared" si="12"/>
      </c>
      <c r="J90" s="9">
        <f t="shared" si="13"/>
        <v>4137.48</v>
      </c>
      <c r="M90" s="9"/>
    </row>
    <row r="91" spans="1:13" s="10" customFormat="1" ht="36">
      <c r="A91" s="48" t="s">
        <v>221</v>
      </c>
      <c r="B91" s="57" t="s">
        <v>57</v>
      </c>
      <c r="C91" s="57" t="s">
        <v>96</v>
      </c>
      <c r="D91" s="49" t="s">
        <v>97</v>
      </c>
      <c r="E91" s="50" t="s">
        <v>39</v>
      </c>
      <c r="F91" s="71">
        <v>18</v>
      </c>
      <c r="G91" s="76">
        <v>765.71</v>
      </c>
      <c r="H91" s="96"/>
      <c r="I91" s="62">
        <f t="shared" si="12"/>
      </c>
      <c r="J91" s="9">
        <f t="shared" si="13"/>
        <v>13782.78</v>
      </c>
      <c r="M91" s="9"/>
    </row>
    <row r="92" spans="1:13" s="10" customFormat="1" ht="24">
      <c r="A92" s="48" t="s">
        <v>222</v>
      </c>
      <c r="B92" s="57" t="s">
        <v>57</v>
      </c>
      <c r="C92" s="57" t="s">
        <v>94</v>
      </c>
      <c r="D92" s="49" t="s">
        <v>95</v>
      </c>
      <c r="E92" s="50" t="s">
        <v>39</v>
      </c>
      <c r="F92" s="71">
        <v>5</v>
      </c>
      <c r="G92" s="76">
        <v>612.27</v>
      </c>
      <c r="H92" s="96"/>
      <c r="I92" s="62">
        <f t="shared" si="12"/>
      </c>
      <c r="J92" s="9">
        <f t="shared" si="13"/>
        <v>3061.35</v>
      </c>
      <c r="M92" s="9"/>
    </row>
    <row r="93" spans="1:13" s="10" customFormat="1" ht="72">
      <c r="A93" s="48" t="s">
        <v>223</v>
      </c>
      <c r="B93" s="57" t="s">
        <v>98</v>
      </c>
      <c r="C93" s="57" t="s">
        <v>224</v>
      </c>
      <c r="D93" s="49" t="s">
        <v>225</v>
      </c>
      <c r="E93" s="50" t="s">
        <v>77</v>
      </c>
      <c r="F93" s="71">
        <v>42.1</v>
      </c>
      <c r="G93" s="76">
        <v>427.81</v>
      </c>
      <c r="H93" s="96"/>
      <c r="I93" s="62">
        <f t="shared" si="12"/>
      </c>
      <c r="J93" s="9">
        <f t="shared" si="13"/>
        <v>18010.801</v>
      </c>
      <c r="M93" s="9"/>
    </row>
    <row r="94" spans="1:13" s="10" customFormat="1" ht="36">
      <c r="A94" s="48" t="s">
        <v>226</v>
      </c>
      <c r="B94" s="57" t="s">
        <v>98</v>
      </c>
      <c r="C94" s="57" t="s">
        <v>99</v>
      </c>
      <c r="D94" s="49" t="s">
        <v>100</v>
      </c>
      <c r="E94" s="50" t="s">
        <v>35</v>
      </c>
      <c r="F94" s="71">
        <v>4.8100000000000005</v>
      </c>
      <c r="G94" s="76">
        <v>611.32</v>
      </c>
      <c r="H94" s="96"/>
      <c r="I94" s="62">
        <f t="shared" si="12"/>
      </c>
      <c r="J94" s="9">
        <f t="shared" si="13"/>
        <v>2940.4492000000005</v>
      </c>
      <c r="M94" s="9"/>
    </row>
    <row r="95" spans="1:13" s="10" customFormat="1" ht="12.75">
      <c r="A95" s="52"/>
      <c r="B95" s="59"/>
      <c r="C95" s="59"/>
      <c r="D95" s="53"/>
      <c r="E95" s="54"/>
      <c r="F95" s="75"/>
      <c r="G95" s="80" t="s">
        <v>30</v>
      </c>
      <c r="H95" s="97"/>
      <c r="I95" s="69">
        <f>SUM(I86:I94)</f>
        <v>0</v>
      </c>
      <c r="J95" s="9"/>
      <c r="M95" s="9"/>
    </row>
    <row r="96" spans="1:13" s="10" customFormat="1" ht="12.75">
      <c r="A96" s="60" t="s">
        <v>227</v>
      </c>
      <c r="B96" s="61"/>
      <c r="C96" s="61"/>
      <c r="D96" s="89" t="s">
        <v>111</v>
      </c>
      <c r="E96" s="55"/>
      <c r="F96" s="73"/>
      <c r="G96" s="81"/>
      <c r="H96" s="99"/>
      <c r="I96" s="63"/>
      <c r="J96" s="9"/>
      <c r="M96" s="9"/>
    </row>
    <row r="97" spans="1:13" s="10" customFormat="1" ht="12.75">
      <c r="A97" s="60" t="s">
        <v>63</v>
      </c>
      <c r="B97" s="61"/>
      <c r="C97" s="61"/>
      <c r="D97" s="89" t="s">
        <v>135</v>
      </c>
      <c r="E97" s="55"/>
      <c r="F97" s="73"/>
      <c r="G97" s="81"/>
      <c r="H97" s="99"/>
      <c r="I97" s="63"/>
      <c r="J97" s="9">
        <f aca="true" t="shared" si="14" ref="J97:J103">G97*F97</f>
        <v>0</v>
      </c>
      <c r="M97" s="9"/>
    </row>
    <row r="98" spans="1:13" s="10" customFormat="1" ht="24">
      <c r="A98" s="48" t="s">
        <v>228</v>
      </c>
      <c r="B98" s="57" t="s">
        <v>57</v>
      </c>
      <c r="C98" s="57" t="s">
        <v>101</v>
      </c>
      <c r="D98" s="49" t="s">
        <v>102</v>
      </c>
      <c r="E98" s="50" t="s">
        <v>35</v>
      </c>
      <c r="F98" s="71">
        <v>410.78</v>
      </c>
      <c r="G98" s="76">
        <v>3.57</v>
      </c>
      <c r="H98" s="96"/>
      <c r="I98" s="62">
        <f aca="true" t="shared" si="15" ref="I98:I103">IF(H98="","",IF(ISTEXT(H98),"NC",H98*F98))</f>
      </c>
      <c r="J98" s="9">
        <f t="shared" si="14"/>
        <v>1466.4845999999998</v>
      </c>
      <c r="M98" s="9"/>
    </row>
    <row r="99" spans="1:13" s="10" customFormat="1" ht="72">
      <c r="A99" s="48" t="s">
        <v>229</v>
      </c>
      <c r="B99" s="57" t="s">
        <v>57</v>
      </c>
      <c r="C99" s="57" t="s">
        <v>230</v>
      </c>
      <c r="D99" s="49" t="s">
        <v>231</v>
      </c>
      <c r="E99" s="50" t="s">
        <v>35</v>
      </c>
      <c r="F99" s="71">
        <v>114.7</v>
      </c>
      <c r="G99" s="76">
        <v>26.07</v>
      </c>
      <c r="H99" s="96"/>
      <c r="I99" s="62">
        <f t="shared" si="15"/>
      </c>
      <c r="J99" s="9">
        <f t="shared" si="14"/>
        <v>2990.2290000000003</v>
      </c>
      <c r="M99" s="9"/>
    </row>
    <row r="100" spans="1:13" s="10" customFormat="1" ht="36">
      <c r="A100" s="48" t="s">
        <v>232</v>
      </c>
      <c r="B100" s="57" t="s">
        <v>57</v>
      </c>
      <c r="C100" s="57" t="s">
        <v>103</v>
      </c>
      <c r="D100" s="49" t="s">
        <v>104</v>
      </c>
      <c r="E100" s="50" t="s">
        <v>35</v>
      </c>
      <c r="F100" s="71">
        <v>264.21</v>
      </c>
      <c r="G100" s="76">
        <v>11.16</v>
      </c>
      <c r="H100" s="96"/>
      <c r="I100" s="62">
        <f t="shared" si="15"/>
      </c>
      <c r="J100" s="9">
        <f t="shared" si="14"/>
        <v>2948.5836</v>
      </c>
      <c r="M100" s="9"/>
    </row>
    <row r="101" spans="1:13" s="10" customFormat="1" ht="24">
      <c r="A101" s="48" t="s">
        <v>233</v>
      </c>
      <c r="B101" s="57" t="s">
        <v>57</v>
      </c>
      <c r="C101" s="57" t="s">
        <v>105</v>
      </c>
      <c r="D101" s="49" t="s">
        <v>106</v>
      </c>
      <c r="E101" s="50" t="s">
        <v>37</v>
      </c>
      <c r="F101" s="71">
        <v>2320.62</v>
      </c>
      <c r="G101" s="76">
        <v>2.44</v>
      </c>
      <c r="H101" s="96"/>
      <c r="I101" s="62">
        <f t="shared" si="15"/>
      </c>
      <c r="J101" s="9">
        <f t="shared" si="14"/>
        <v>5662.3128</v>
      </c>
      <c r="M101" s="9"/>
    </row>
    <row r="102" spans="1:13" s="10" customFormat="1" ht="48">
      <c r="A102" s="48" t="s">
        <v>234</v>
      </c>
      <c r="B102" s="57" t="s">
        <v>57</v>
      </c>
      <c r="C102" s="57" t="s">
        <v>107</v>
      </c>
      <c r="D102" s="49" t="s">
        <v>108</v>
      </c>
      <c r="E102" s="50" t="s">
        <v>35</v>
      </c>
      <c r="F102" s="71">
        <v>317.26</v>
      </c>
      <c r="G102" s="76">
        <v>7.73</v>
      </c>
      <c r="H102" s="96"/>
      <c r="I102" s="62">
        <f t="shared" si="15"/>
      </c>
      <c r="J102" s="9">
        <f t="shared" si="14"/>
        <v>2452.4198</v>
      </c>
      <c r="M102" s="9"/>
    </row>
    <row r="103" spans="1:13" s="10" customFormat="1" ht="24">
      <c r="A103" s="48" t="s">
        <v>235</v>
      </c>
      <c r="B103" s="57" t="s">
        <v>57</v>
      </c>
      <c r="C103" s="57" t="s">
        <v>109</v>
      </c>
      <c r="D103" s="49" t="s">
        <v>110</v>
      </c>
      <c r="E103" s="50" t="s">
        <v>59</v>
      </c>
      <c r="F103" s="71">
        <v>790.6</v>
      </c>
      <c r="G103" s="76">
        <v>1.52</v>
      </c>
      <c r="H103" s="96"/>
      <c r="I103" s="62">
        <f t="shared" si="15"/>
      </c>
      <c r="J103" s="9">
        <f t="shared" si="14"/>
        <v>1201.712</v>
      </c>
      <c r="M103" s="9"/>
    </row>
    <row r="104" spans="1:13" s="10" customFormat="1" ht="12.75">
      <c r="A104" s="52"/>
      <c r="B104" s="59"/>
      <c r="C104" s="59"/>
      <c r="D104" s="53"/>
      <c r="E104" s="54"/>
      <c r="F104" s="75"/>
      <c r="G104" s="80" t="s">
        <v>30</v>
      </c>
      <c r="H104" s="97"/>
      <c r="I104" s="69">
        <f>SUM(I98:I103)</f>
        <v>0</v>
      </c>
      <c r="J104" s="9"/>
      <c r="M104" s="9"/>
    </row>
    <row r="105" spans="1:13" s="10" customFormat="1" ht="12.75">
      <c r="A105" s="60" t="s">
        <v>64</v>
      </c>
      <c r="B105" s="61"/>
      <c r="C105" s="61"/>
      <c r="D105" s="89" t="s">
        <v>111</v>
      </c>
      <c r="E105" s="55"/>
      <c r="F105" s="73"/>
      <c r="G105" s="81"/>
      <c r="H105" s="99"/>
      <c r="I105" s="63"/>
      <c r="J105" s="9">
        <f aca="true" t="shared" si="16" ref="J105:J111">G105*F105</f>
        <v>0</v>
      </c>
      <c r="M105" s="9"/>
    </row>
    <row r="106" spans="1:13" s="10" customFormat="1" ht="12">
      <c r="A106" s="48" t="s">
        <v>236</v>
      </c>
      <c r="B106" s="57" t="s">
        <v>57</v>
      </c>
      <c r="C106" s="57" t="s">
        <v>112</v>
      </c>
      <c r="D106" s="49" t="s">
        <v>113</v>
      </c>
      <c r="E106" s="50" t="s">
        <v>77</v>
      </c>
      <c r="F106" s="71">
        <v>395.5</v>
      </c>
      <c r="G106" s="76">
        <v>0.42</v>
      </c>
      <c r="H106" s="96"/>
      <c r="I106" s="62">
        <f aca="true" t="shared" si="17" ref="I106:I111">IF(H106="","",IF(ISTEXT(H106),"NC",H106*F106))</f>
      </c>
      <c r="J106" s="9">
        <f t="shared" si="16"/>
        <v>166.10999999999999</v>
      </c>
      <c r="M106" s="9"/>
    </row>
    <row r="107" spans="1:13" s="10" customFormat="1" ht="60">
      <c r="A107" s="48" t="s">
        <v>237</v>
      </c>
      <c r="B107" s="57" t="s">
        <v>57</v>
      </c>
      <c r="C107" s="57" t="s">
        <v>114</v>
      </c>
      <c r="D107" s="49" t="s">
        <v>115</v>
      </c>
      <c r="E107" s="50" t="s">
        <v>77</v>
      </c>
      <c r="F107" s="71">
        <v>607.91</v>
      </c>
      <c r="G107" s="76">
        <v>58.98</v>
      </c>
      <c r="H107" s="96"/>
      <c r="I107" s="62">
        <f t="shared" si="17"/>
      </c>
      <c r="J107" s="9">
        <f>G107*F107</f>
        <v>35854.5318</v>
      </c>
      <c r="M107" s="9"/>
    </row>
    <row r="108" spans="1:13" s="10" customFormat="1" ht="60">
      <c r="A108" s="48" t="s">
        <v>238</v>
      </c>
      <c r="B108" s="57" t="s">
        <v>57</v>
      </c>
      <c r="C108" s="57" t="s">
        <v>116</v>
      </c>
      <c r="D108" s="49" t="s">
        <v>117</v>
      </c>
      <c r="E108" s="50" t="s">
        <v>77</v>
      </c>
      <c r="F108" s="71">
        <v>169.5</v>
      </c>
      <c r="G108" s="76">
        <v>64.3</v>
      </c>
      <c r="H108" s="96"/>
      <c r="I108" s="62">
        <f t="shared" si="17"/>
      </c>
      <c r="J108" s="9">
        <f t="shared" si="16"/>
        <v>10898.85</v>
      </c>
      <c r="M108" s="9"/>
    </row>
    <row r="109" spans="1:13" s="10" customFormat="1" ht="36">
      <c r="A109" s="48" t="s">
        <v>239</v>
      </c>
      <c r="B109" s="57" t="s">
        <v>57</v>
      </c>
      <c r="C109" s="57" t="s">
        <v>118</v>
      </c>
      <c r="D109" s="49" t="s">
        <v>119</v>
      </c>
      <c r="E109" s="50" t="s">
        <v>77</v>
      </c>
      <c r="F109" s="71">
        <v>607.91</v>
      </c>
      <c r="G109" s="76">
        <v>55.68</v>
      </c>
      <c r="H109" s="96"/>
      <c r="I109" s="62">
        <f t="shared" si="17"/>
      </c>
      <c r="J109" s="9">
        <f t="shared" si="16"/>
        <v>33848.4288</v>
      </c>
      <c r="M109" s="9"/>
    </row>
    <row r="110" spans="1:13" s="10" customFormat="1" ht="36">
      <c r="A110" s="48" t="s">
        <v>240</v>
      </c>
      <c r="B110" s="57" t="s">
        <v>57</v>
      </c>
      <c r="C110" s="57" t="s">
        <v>120</v>
      </c>
      <c r="D110" s="49" t="s">
        <v>121</v>
      </c>
      <c r="E110" s="50" t="s">
        <v>77</v>
      </c>
      <c r="F110" s="71">
        <v>169.5</v>
      </c>
      <c r="G110" s="76">
        <v>71.87</v>
      </c>
      <c r="H110" s="96"/>
      <c r="I110" s="62">
        <f t="shared" si="17"/>
      </c>
      <c r="J110" s="9">
        <f t="shared" si="16"/>
        <v>12181.965</v>
      </c>
      <c r="M110" s="9"/>
    </row>
    <row r="111" spans="1:13" s="10" customFormat="1" ht="24">
      <c r="A111" s="48" t="s">
        <v>241</v>
      </c>
      <c r="B111" s="57" t="s">
        <v>57</v>
      </c>
      <c r="C111" s="57" t="s">
        <v>122</v>
      </c>
      <c r="D111" s="49" t="s">
        <v>123</v>
      </c>
      <c r="E111" s="50" t="s">
        <v>37</v>
      </c>
      <c r="F111" s="71">
        <v>2083.33</v>
      </c>
      <c r="G111" s="76">
        <v>143.12</v>
      </c>
      <c r="H111" s="96"/>
      <c r="I111" s="62">
        <f t="shared" si="17"/>
      </c>
      <c r="J111" s="9">
        <f t="shared" si="16"/>
        <v>298166.1896</v>
      </c>
      <c r="M111" s="9"/>
    </row>
    <row r="112" spans="1:13" s="10" customFormat="1" ht="12.75">
      <c r="A112" s="65"/>
      <c r="B112" s="66"/>
      <c r="C112" s="66"/>
      <c r="D112" s="67"/>
      <c r="E112" s="68"/>
      <c r="F112" s="72"/>
      <c r="G112" s="80" t="s">
        <v>30</v>
      </c>
      <c r="H112" s="97"/>
      <c r="I112" s="69">
        <f>SUM(I106:I111)</f>
        <v>0</v>
      </c>
      <c r="J112" s="9"/>
      <c r="M112" s="9"/>
    </row>
    <row r="113" spans="1:9" s="10" customFormat="1" ht="11.25" customHeight="1">
      <c r="A113" s="60" t="s">
        <v>244</v>
      </c>
      <c r="B113" s="61"/>
      <c r="C113" s="61"/>
      <c r="D113" s="90" t="s">
        <v>40</v>
      </c>
      <c r="E113" s="58"/>
      <c r="F113" s="74"/>
      <c r="G113" s="79"/>
      <c r="H113" s="98"/>
      <c r="I113" s="70"/>
    </row>
    <row r="114" spans="1:13" s="10" customFormat="1" ht="24">
      <c r="A114" s="48" t="s">
        <v>242</v>
      </c>
      <c r="B114" s="57" t="s">
        <v>52</v>
      </c>
      <c r="C114" s="57" t="s">
        <v>124</v>
      </c>
      <c r="D114" s="49" t="s">
        <v>125</v>
      </c>
      <c r="E114" s="50" t="s">
        <v>39</v>
      </c>
      <c r="F114" s="71">
        <v>8</v>
      </c>
      <c r="G114" s="76">
        <v>672.36</v>
      </c>
      <c r="H114" s="96"/>
      <c r="I114" s="62">
        <f>IF(H114="","",IF(ISTEXT(H114),"NC",H114*F114))</f>
      </c>
      <c r="J114" s="9">
        <f>G114*F114</f>
        <v>5378.88</v>
      </c>
      <c r="M114" s="9"/>
    </row>
    <row r="115" spans="1:13" s="10" customFormat="1" ht="24">
      <c r="A115" s="48" t="s">
        <v>243</v>
      </c>
      <c r="B115" s="57" t="s">
        <v>52</v>
      </c>
      <c r="C115" s="57" t="s">
        <v>126</v>
      </c>
      <c r="D115" s="49" t="s">
        <v>127</v>
      </c>
      <c r="E115" s="50" t="s">
        <v>39</v>
      </c>
      <c r="F115" s="71">
        <v>1</v>
      </c>
      <c r="G115" s="76">
        <v>1784.65</v>
      </c>
      <c r="H115" s="96"/>
      <c r="I115" s="62">
        <f>IF(H115="","",IF(ISTEXT(H115),"NC",H115*F115))</f>
      </c>
      <c r="J115" s="9">
        <f>G115*F115</f>
        <v>1784.65</v>
      </c>
      <c r="M115" s="9"/>
    </row>
    <row r="116" spans="1:13" s="10" customFormat="1" ht="12.75">
      <c r="A116" s="52"/>
      <c r="B116" s="59"/>
      <c r="C116" s="59"/>
      <c r="D116" s="53"/>
      <c r="E116" s="54"/>
      <c r="F116" s="75"/>
      <c r="G116" s="80" t="s">
        <v>30</v>
      </c>
      <c r="H116" s="97"/>
      <c r="I116" s="69">
        <f>SUM(I114:I115)</f>
        <v>0</v>
      </c>
      <c r="J116" s="9"/>
      <c r="M116" s="9"/>
    </row>
    <row r="117" spans="1:13" s="10" customFormat="1" ht="12.75">
      <c r="A117" s="60" t="s">
        <v>245</v>
      </c>
      <c r="B117" s="61"/>
      <c r="C117" s="61"/>
      <c r="D117" s="89" t="s">
        <v>65</v>
      </c>
      <c r="E117" s="55"/>
      <c r="F117" s="73"/>
      <c r="G117" s="81"/>
      <c r="H117" s="99"/>
      <c r="I117" s="63"/>
      <c r="J117" s="9">
        <f>G117*F117</f>
        <v>0</v>
      </c>
      <c r="M117" s="9"/>
    </row>
    <row r="118" spans="1:13" s="10" customFormat="1" ht="12">
      <c r="A118" s="48" t="s">
        <v>246</v>
      </c>
      <c r="B118" s="57" t="s">
        <v>52</v>
      </c>
      <c r="C118" s="57" t="s">
        <v>128</v>
      </c>
      <c r="D118" s="49" t="s">
        <v>65</v>
      </c>
      <c r="E118" s="50" t="s">
        <v>39</v>
      </c>
      <c r="F118" s="71">
        <v>1</v>
      </c>
      <c r="G118" s="76">
        <v>20223.36</v>
      </c>
      <c r="H118" s="96"/>
      <c r="I118" s="62">
        <f>IF(H118="","",IF(ISTEXT(H118),"NC",H118*F118))</f>
      </c>
      <c r="J118" s="9">
        <f>G118*F118</f>
        <v>20223.36</v>
      </c>
      <c r="M118" s="9"/>
    </row>
    <row r="119" spans="1:13" s="10" customFormat="1" ht="12.75">
      <c r="A119" s="52"/>
      <c r="B119" s="59"/>
      <c r="C119" s="59"/>
      <c r="D119" s="53"/>
      <c r="E119" s="54"/>
      <c r="F119" s="75"/>
      <c r="G119" s="80" t="s">
        <v>30</v>
      </c>
      <c r="H119" s="97"/>
      <c r="I119" s="69">
        <f>SUM(I118:I118)</f>
        <v>0</v>
      </c>
      <c r="J119" s="9"/>
      <c r="M119" s="9"/>
    </row>
    <row r="120" spans="1:10" s="35" customFormat="1" ht="9">
      <c r="A120" s="41"/>
      <c r="B120" s="41"/>
      <c r="C120" s="41"/>
      <c r="G120" s="34"/>
      <c r="H120" s="108" t="s">
        <v>28</v>
      </c>
      <c r="I120" s="109"/>
      <c r="J120" s="34"/>
    </row>
    <row r="121" spans="8:10" ht="15.75">
      <c r="H121" s="101">
        <f>IF(SUM(I15:I119)=0,"",SUM(I15:I119)/2)</f>
      </c>
      <c r="I121" s="102"/>
      <c r="J121" s="11"/>
    </row>
    <row r="122" spans="9:10" ht="7.5" customHeight="1">
      <c r="I122" s="3"/>
      <c r="J122" s="11"/>
    </row>
    <row r="123" spans="1:9" s="45" customFormat="1" ht="25.5" customHeight="1">
      <c r="A123" s="103" t="str">
        <f>" - "&amp;Dados!B23</f>
        <v> - A prestação dos serviços do objeto desta licitação deverá iniciar a partir da data de celebração do contrato pertinente, após emissão da Ordem de Serviço, conforme cronograma estabelecido em conjunto com o engenheiro da Prefeitura Municipal de Sumidouro;</v>
      </c>
      <c r="B123" s="103"/>
      <c r="C123" s="103"/>
      <c r="D123" s="103"/>
      <c r="E123" s="103"/>
      <c r="F123" s="103"/>
      <c r="G123" s="103"/>
      <c r="H123" s="103"/>
      <c r="I123" s="103"/>
    </row>
    <row r="124" spans="1:9" s="45" customFormat="1" ht="11.25">
      <c r="A124" s="103" t="str">
        <f>" - "&amp;Dados!B24</f>
        <v> - O pertinente contrato terá prazo de vigência de 08 (oito) meses, conforme Cronograma, a partir da emissão da Ordem de Serviço;</v>
      </c>
      <c r="B124" s="103"/>
      <c r="C124" s="103"/>
      <c r="D124" s="103"/>
      <c r="E124" s="103"/>
      <c r="F124" s="103"/>
      <c r="G124" s="103"/>
      <c r="H124" s="103"/>
      <c r="I124" s="103"/>
    </row>
    <row r="125" spans="1:9" s="45" customFormat="1" ht="27.75" customHeight="1">
      <c r="A125" s="103" t="str">
        <f>" - "&amp;Dados!B25</f>
        <v> - O pagamento à firma contratada será efetuado por medição e documento comprovando o cumprimento das obrigações Contratuais, enviados pelo Secretário Municipal de Obras, Transporte e Serviços Públicos desta Prefeitura acompanhada de Nota Fiscal para aprovação e liberação.</v>
      </c>
      <c r="B125" s="103"/>
      <c r="C125" s="103"/>
      <c r="D125" s="103"/>
      <c r="E125" s="103"/>
      <c r="F125" s="103"/>
      <c r="G125" s="103"/>
      <c r="H125" s="103"/>
      <c r="I125" s="103"/>
    </row>
    <row r="126" spans="1:9" s="10" customFormat="1" ht="11.25">
      <c r="A126" s="103" t="str">
        <f>" - "&amp;Dados!B26</f>
        <v> - Proposta válida por 60 (sessenta) dias</v>
      </c>
      <c r="B126" s="103"/>
      <c r="C126" s="103"/>
      <c r="D126" s="103"/>
      <c r="E126" s="103"/>
      <c r="F126" s="103"/>
      <c r="G126" s="103"/>
      <c r="H126" s="103"/>
      <c r="I126" s="103"/>
    </row>
    <row r="133" spans="4:9" ht="12.75" customHeight="1">
      <c r="D133" s="1"/>
      <c r="F133" s="1"/>
      <c r="I133" s="1"/>
    </row>
    <row r="134" spans="4:9" ht="12.75">
      <c r="D134" s="1"/>
      <c r="F134" s="1"/>
      <c r="I134" s="1"/>
    </row>
    <row r="135" spans="4:9" ht="12.75">
      <c r="D135" s="47"/>
      <c r="F135" s="1"/>
      <c r="I135" s="1"/>
    </row>
    <row r="136" spans="4:9" ht="12.75">
      <c r="D136" s="1"/>
      <c r="F136" s="1"/>
      <c r="I136" s="1"/>
    </row>
    <row r="137" spans="4:9" ht="12.75">
      <c r="D137" s="1"/>
      <c r="F137" s="1"/>
      <c r="I137" s="1"/>
    </row>
  </sheetData>
  <sheetProtection password="CE28" sheet="1"/>
  <autoFilter ref="A11:I126"/>
  <mergeCells count="16">
    <mergeCell ref="H120:I120"/>
    <mergeCell ref="A3:I3"/>
    <mergeCell ref="A4:I4"/>
    <mergeCell ref="A6:I6"/>
    <mergeCell ref="A5:I5"/>
    <mergeCell ref="A7:B7"/>
    <mergeCell ref="H121:I121"/>
    <mergeCell ref="A126:I126"/>
    <mergeCell ref="A2:I2"/>
    <mergeCell ref="A123:I123"/>
    <mergeCell ref="A124:I124"/>
    <mergeCell ref="A125:I125"/>
    <mergeCell ref="F10:I10"/>
    <mergeCell ref="B8:I8"/>
    <mergeCell ref="B9:I9"/>
    <mergeCell ref="B10:D10"/>
  </mergeCells>
  <conditionalFormatting sqref="H121">
    <cfRule type="expression" priority="42" dxfId="18" stopIfTrue="1">
      <formula>IF($L120="OK",IF(J120=1,TRUE(),FALSE()),FALSE())</formula>
    </cfRule>
    <cfRule type="expression" priority="43" dxfId="19" stopIfTrue="1">
      <formula>IF($L120="Empate",IF(J120=1,TRUE(),FALSE()),FALSE())</formula>
    </cfRule>
    <cfRule type="expression" priority="44" dxfId="16" stopIfTrue="1">
      <formula>IF($L120="Empate",IF(J120=2,TRUE(),FALSE()),FALSE())</formula>
    </cfRule>
  </conditionalFormatting>
  <conditionalFormatting sqref="I15:I20 I72:I73 I118:I119 I23:I36 I53:I58 I60:I66 I68:I70 I77:I84 I86:I95 I98:I104 I106:I112 I114:I116">
    <cfRule type="expression" priority="45" dxfId="8" stopIfTrue="1">
      <formula>IF(ISTEXT(H15),FALSE(),IF(H15&gt;G15,TRUE(),FALSE()))</formula>
    </cfRule>
  </conditionalFormatting>
  <conditionalFormatting sqref="H120">
    <cfRule type="expression" priority="39" dxfId="14" stopIfTrue="1">
      <formula>IF($L120="Empate",IF(J120=1,TRUE(),FALSE()),FALSE())</formula>
    </cfRule>
    <cfRule type="expression" priority="40" dxfId="20" stopIfTrue="1">
      <formula>IF(J120="&gt;",FALSE(),IF(J120&gt;0,TRUE(),FALSE()))</formula>
    </cfRule>
    <cfRule type="expression" priority="41" dxfId="8" stopIfTrue="1">
      <formula>IF(J120="&gt;",TRUE(),FALSE())</formula>
    </cfRule>
  </conditionalFormatting>
  <conditionalFormatting sqref="D15:D20 D72:D73 D118:D119 D23:D36 D53:D58 D60:D66 D68:D70 D77:D84 D86:D95 D98:D104 D106:D112 D114:D116">
    <cfRule type="expression" priority="46" dxfId="7" stopIfTrue="1">
      <formula>IF(#REF!=1,IF(#REF!=0,1,0),0)</formula>
    </cfRule>
  </conditionalFormatting>
  <conditionalFormatting sqref="H15:H19 H98:H103 H23:H35 H77:H83">
    <cfRule type="cellIs" priority="47" dxfId="0" operator="equal" stopIfTrue="1">
      <formula>""</formula>
    </cfRule>
  </conditionalFormatting>
  <conditionalFormatting sqref="F10:I10 B8:C9 B10:D10">
    <cfRule type="cellIs" priority="48" dxfId="0" operator="equal" stopIfTrue="1">
      <formula>$I$1</formula>
    </cfRule>
  </conditionalFormatting>
  <conditionalFormatting sqref="I38:I50">
    <cfRule type="expression" priority="33" dxfId="8" stopIfTrue="1">
      <formula>IF(ISTEXT(H38),FALSE(),IF(H38&gt;G38,TRUE(),FALSE()))</formula>
    </cfRule>
  </conditionalFormatting>
  <conditionalFormatting sqref="D38:D50">
    <cfRule type="expression" priority="34" dxfId="7" stopIfTrue="1">
      <formula>IF(#REF!=1,IF(#REF!=0,1,0),0)</formula>
    </cfRule>
  </conditionalFormatting>
  <conditionalFormatting sqref="H38:H49 H53:H57">
    <cfRule type="cellIs" priority="35" dxfId="0" operator="equal" stopIfTrue="1">
      <formula>""</formula>
    </cfRule>
  </conditionalFormatting>
  <conditionalFormatting sqref="H60:H65">
    <cfRule type="cellIs" priority="32" dxfId="0" operator="equal" stopIfTrue="1">
      <formula>""</formula>
    </cfRule>
  </conditionalFormatting>
  <conditionalFormatting sqref="H68:H69">
    <cfRule type="cellIs" priority="29" dxfId="0" operator="equal" stopIfTrue="1">
      <formula>""</formula>
    </cfRule>
  </conditionalFormatting>
  <conditionalFormatting sqref="H72">
    <cfRule type="cellIs" priority="26" dxfId="0" operator="equal" stopIfTrue="1">
      <formula>""</formula>
    </cfRule>
  </conditionalFormatting>
  <conditionalFormatting sqref="H106:H111">
    <cfRule type="cellIs" priority="14" dxfId="0" operator="equal" stopIfTrue="1">
      <formula>""</formula>
    </cfRule>
  </conditionalFormatting>
  <conditionalFormatting sqref="H86:H94">
    <cfRule type="cellIs" priority="11" dxfId="0" operator="equal" stopIfTrue="1">
      <formula>""</formula>
    </cfRule>
  </conditionalFormatting>
  <conditionalFormatting sqref="H118 H114:H115">
    <cfRule type="cellIs" priority="5" dxfId="0" operator="equal" stopIfTrue="1">
      <formula>""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68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3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4.140625" style="0" customWidth="1"/>
    <col min="2" max="2" width="56.28125" style="0" customWidth="1"/>
    <col min="3" max="5" width="36.421875" style="0" customWidth="1"/>
    <col min="6" max="13" width="14.57421875" style="0" customWidth="1"/>
    <col min="14" max="15" width="9.28125" style="0" customWidth="1"/>
  </cols>
  <sheetData>
    <row r="1" spans="1:7" ht="12.75">
      <c r="A1" s="20" t="s">
        <v>10</v>
      </c>
      <c r="B1" s="13" t="s">
        <v>247</v>
      </c>
      <c r="E1" s="6"/>
      <c r="F1" s="6"/>
      <c r="G1" s="6"/>
    </row>
    <row r="2" spans="1:7" ht="12.75">
      <c r="A2" s="20" t="s">
        <v>11</v>
      </c>
      <c r="B2" s="7" t="s">
        <v>248</v>
      </c>
      <c r="E2" s="6"/>
      <c r="F2" s="6"/>
      <c r="G2" s="6"/>
    </row>
    <row r="3" spans="1:7" ht="12.75">
      <c r="A3" s="20" t="s">
        <v>12</v>
      </c>
      <c r="B3" s="7" t="s">
        <v>249</v>
      </c>
      <c r="C3" s="7"/>
      <c r="E3" s="6"/>
      <c r="F3" s="6"/>
      <c r="G3" s="6"/>
    </row>
    <row r="4" spans="1:7" ht="12.75">
      <c r="A4" s="20" t="s">
        <v>13</v>
      </c>
      <c r="B4" s="13" t="s">
        <v>252</v>
      </c>
      <c r="C4" s="7"/>
      <c r="E4" s="6"/>
      <c r="F4" s="6"/>
      <c r="G4" s="6"/>
    </row>
    <row r="5" spans="1:7" ht="12.75">
      <c r="A5" s="20" t="s">
        <v>14</v>
      </c>
      <c r="B5" s="13" t="s">
        <v>46</v>
      </c>
      <c r="C5" s="7"/>
      <c r="E5" s="6"/>
      <c r="F5" s="6"/>
      <c r="G5" s="6"/>
    </row>
    <row r="6" spans="1:7" ht="12.75">
      <c r="A6" s="20" t="s">
        <v>20</v>
      </c>
      <c r="B6" s="16" t="s">
        <v>47</v>
      </c>
      <c r="C6" s="7"/>
      <c r="E6" s="6"/>
      <c r="F6" s="6"/>
      <c r="G6" s="6"/>
    </row>
    <row r="7" spans="1:7" ht="12.75">
      <c r="A7" s="20" t="s">
        <v>15</v>
      </c>
      <c r="B7" s="7" t="s">
        <v>31</v>
      </c>
      <c r="C7" s="7"/>
      <c r="E7" s="6"/>
      <c r="F7" s="6"/>
      <c r="G7" s="6"/>
    </row>
    <row r="8" spans="1:7" ht="12.75">
      <c r="A8" s="29" t="s">
        <v>24</v>
      </c>
      <c r="B8" s="33">
        <v>1031073.4899999999</v>
      </c>
      <c r="C8" s="7"/>
      <c r="E8" s="6"/>
      <c r="F8" s="6"/>
      <c r="G8" s="6"/>
    </row>
    <row r="9" spans="1:7" ht="12.75">
      <c r="A9" s="21" t="s">
        <v>1</v>
      </c>
      <c r="E9" s="6"/>
      <c r="F9" s="6"/>
      <c r="G9" s="6"/>
    </row>
    <row r="10" spans="1:7" ht="12.75">
      <c r="A10" s="22" t="s">
        <v>3</v>
      </c>
      <c r="E10" s="6"/>
      <c r="F10" s="6"/>
      <c r="G10" s="6"/>
    </row>
    <row r="11" spans="1:7" ht="12.75">
      <c r="A11" s="23" t="s">
        <v>9</v>
      </c>
      <c r="E11" s="6"/>
      <c r="F11" s="6"/>
      <c r="G11" s="6"/>
    </row>
    <row r="12" spans="1:7" ht="12.75">
      <c r="A12" s="22" t="s">
        <v>21</v>
      </c>
      <c r="E12" s="6"/>
      <c r="F12" s="6"/>
      <c r="G12" s="6"/>
    </row>
    <row r="13" spans="1:7" ht="12.75">
      <c r="A13" s="22" t="s">
        <v>25</v>
      </c>
      <c r="E13" s="6"/>
      <c r="F13" s="6"/>
      <c r="G13" s="6"/>
    </row>
    <row r="14" spans="1:7" ht="12.75">
      <c r="A14" s="22" t="s">
        <v>48</v>
      </c>
      <c r="E14" s="6"/>
      <c r="F14" s="6"/>
      <c r="G14" s="6"/>
    </row>
    <row r="15" spans="1:7" ht="12.75">
      <c r="A15" s="22" t="s">
        <v>49</v>
      </c>
      <c r="E15" s="6"/>
      <c r="F15" s="6"/>
      <c r="G15" s="6"/>
    </row>
    <row r="16" spans="1:7" ht="12.75">
      <c r="A16" s="86" t="s">
        <v>50</v>
      </c>
      <c r="B16" s="28"/>
      <c r="E16" s="28"/>
      <c r="F16" s="6"/>
      <c r="G16" s="6"/>
    </row>
    <row r="17" spans="1:13" s="27" customFormat="1" ht="12.75">
      <c r="A17" s="26" t="s">
        <v>22</v>
      </c>
      <c r="B17" s="28" t="s">
        <v>0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s="27" customFormat="1" ht="25.5">
      <c r="A18" s="26" t="s">
        <v>23</v>
      </c>
      <c r="B18" s="83" t="s">
        <v>250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7" ht="12.75">
      <c r="A19" s="87"/>
      <c r="B19" s="28"/>
      <c r="E19" s="6"/>
      <c r="F19" s="6"/>
      <c r="G19" s="6"/>
    </row>
    <row r="20" spans="2:7" ht="12.75">
      <c r="B20" s="28"/>
      <c r="E20" s="6"/>
      <c r="F20" s="6"/>
      <c r="G20" s="6"/>
    </row>
    <row r="21" spans="5:7" ht="12.75">
      <c r="E21" s="6"/>
      <c r="F21" s="6"/>
      <c r="G21" s="6"/>
    </row>
    <row r="22" spans="5:7" ht="12.75">
      <c r="E22" s="6"/>
      <c r="F22" s="6"/>
      <c r="G22" s="6"/>
    </row>
    <row r="23" spans="1:7" ht="63.75">
      <c r="A23" s="24" t="s">
        <v>16</v>
      </c>
      <c r="B23" s="25" t="s">
        <v>32</v>
      </c>
      <c r="E23" s="6"/>
      <c r="F23" s="6"/>
      <c r="G23" s="6"/>
    </row>
    <row r="24" spans="1:7" ht="25.5">
      <c r="A24" s="24" t="s">
        <v>17</v>
      </c>
      <c r="B24" s="84" t="s">
        <v>251</v>
      </c>
      <c r="E24" s="6"/>
      <c r="F24" s="6"/>
      <c r="G24" s="6"/>
    </row>
    <row r="25" spans="1:7" ht="63.75">
      <c r="A25" s="24" t="s">
        <v>18</v>
      </c>
      <c r="B25" s="25" t="s">
        <v>36</v>
      </c>
      <c r="E25" s="6"/>
      <c r="F25" s="6"/>
      <c r="G25" s="6"/>
    </row>
    <row r="26" spans="1:7" ht="25.5">
      <c r="A26" s="24" t="s">
        <v>19</v>
      </c>
      <c r="B26" s="25" t="s">
        <v>29</v>
      </c>
      <c r="E26" s="6"/>
      <c r="F26" s="6"/>
      <c r="G26" s="6"/>
    </row>
    <row r="27" spans="1:2" ht="25.5">
      <c r="A27" s="88" t="s">
        <v>51</v>
      </c>
      <c r="B27" s="85" t="s">
        <v>45</v>
      </c>
    </row>
    <row r="29" ht="12.75">
      <c r="C29" s="12"/>
    </row>
    <row r="30" ht="12.75">
      <c r="C30" s="12"/>
    </row>
    <row r="31" ht="12.75">
      <c r="C31" s="12"/>
    </row>
    <row r="32" ht="12.75">
      <c r="C32" s="12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2021-09-08T23:10:16Z</cp:lastPrinted>
  <dcterms:created xsi:type="dcterms:W3CDTF">2006-04-18T17:38:46Z</dcterms:created>
  <dcterms:modified xsi:type="dcterms:W3CDTF">2021-09-09T18:52:33Z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