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 Itens" sheetId="1" r:id="rId1"/>
    <sheet name="Dados" sheetId="2" r:id="rId2"/>
  </sheets>
  <definedNames>
    <definedName name="_xlnm._FilterDatabase" localSheetId="0" hidden="1">'Quadro de Preços - Itens'!$A$11:$H$124</definedName>
    <definedName name="_xlfn.BAHTTEXT" hidden="1">#NAME?</definedName>
    <definedName name="_xlnm.Print_Titles" localSheetId="0">'Quadro de Preços - Itens'!$1:$12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I9" authorId="0">
      <text>
        <r>
          <rPr>
            <b/>
            <sz val="8"/>
            <rFont val="Tahoma"/>
            <family val="0"/>
          </rPr>
          <t>Configuração da Página:</t>
        </r>
        <r>
          <rPr>
            <sz val="8"/>
            <rFont val="Tahoma"/>
            <family val="0"/>
          </rPr>
          <t xml:space="preserve">
Esta página está configurada para papel A4. Os cabeçalhos se repetirão automaticamente.</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<sst xmlns="http://schemas.openxmlformats.org/spreadsheetml/2006/main" count="402" uniqueCount="317">
  <si>
    <t>INSTALACAO DE PONTO DE LUZ, EMBUTIDO NA LAJE, EQUIVALENTE A 2VARAS DE ELETRODUTO DE PVC RIGIDO DE 1/2", 12,00 M DE FIO 2,5 MM2,CAIXAS,CONEXOES,LUVAS,CURVA E INTERRUPTOR DE EMBUTIR COMPLACA FOSFORESCENTE,INCLUSIVE ABERTURA E FECHAMENTO DE RASGOEM ALVENARIA</t>
  </si>
  <si>
    <t>15.015.0260-A</t>
  </si>
  <si>
    <t>INSTALACAO DE PONTO DE TOMADA, EMBUTIDO NA ALVENARIA, EQUIVALENTE A 2 VARAS DE ELETRODUTO DE PVC RIGIDO DE 1/2", 18,00M DE FIO 2,5MM2, CAIXAS, CONEXOES E TOMADA DE EMBUTIR 2P+T, 10A, COM PLACA FOSFORESCENTE, INCLUSIVE ABERTURA E FECHAMENTO DE RASGO EM ALVENARIA</t>
  </si>
  <si>
    <t>15.015.0265-A</t>
  </si>
  <si>
    <t>INSTALACAO DE PONTO DE TOMADA,EMBUTIDO NA ALVENARIA,EQUIVALENTE A 2 VARAS DE ELETRODUTO DE PVC RIGIDO DE 1/2",12,00M DEFIO 2,5MM2,CAIXAS,CONEXOES E TOMADA,DE EMBUTIR 2P+T,20A,COMPLACA FOSFORESCENTE,INCLUSIVE ABERTURA E FECHAMENTO DE RASGOEM ALVENARIA</t>
  </si>
  <si>
    <t>18.027.0457-A</t>
  </si>
  <si>
    <t>GLOBO ESFERICO,PLAFONIER REPUXADO DE ALUMINIO COM DIFUSOR EMBASE DE VIDRO LEITOSO DE 4"X8".FORNECIMENTO E COLOCACAO</t>
  </si>
  <si>
    <t>Instalação Hidráulica/Sanitária</t>
  </si>
  <si>
    <t>15.004.0045-A</t>
  </si>
  <si>
    <t>INSTALACAO E ASSENTAMENTO DE CHUVEIRO(EXCLUSIVEFORNECIMENTO DO APARELHO E REGISTRO),COMPREENDENDO:5,00M DE TUBO DE PVC DE 25MM,RALO SECO DE PVC 100MM COMGRELHA,2,00M DE TUBO DE P</t>
  </si>
  <si>
    <t>15.004.0063-A</t>
  </si>
  <si>
    <t>INSTALACAO E ASSENTAMENTO DE LAVATORIO DE UMA TORNEIRA(EXCLUSIVE FORNECIMENTO DO APARELHO),COMPREENDENDO:3,00M DE TUBO DE PVC DE 25MM,2,00M DE TUBO DE PVC DE 40MM,RABICHOS E CONEXOES</t>
  </si>
  <si>
    <t>15.004.0103-A</t>
  </si>
  <si>
    <t>INSTALACAO E ASSENTAMENTO VASO SANITARIO INDIVIDUAL COM CAIXA ACOPLADA (EXCLUSIVE ESTES), PAVIMENTO ELEVADO, COMPREENDENDO: INSTALACAO HIDRAULICA C/2,00M TUBO DE PVC 25MM, C/CONEXOES, ATE A CAIXA ACOPLADA, LIGACAO DE ESGOTOS COM 3,00M DE TUBO DE PVC 100MM AOS TUBOS DE QUEDA E VENTILACAO, INCLUSIVE CONEXOES, EXCLUSIVE OS TUBOS DE QUEDA E VENTILACAO</t>
  </si>
  <si>
    <t>15.004.0110-A</t>
  </si>
  <si>
    <t>INSTALACAO E ASSENTAMENTO DE VASO SANITARIO COM CAIXA ACOPLADA (EXCLUSIVE ESTES) EM PAVIMENTO TERREO, COMPREENDENDO: INSTALACAO HIDRAULICA COM 2,00M DE TUBO DE PVC DE 25MM, COM CONEXOES</t>
  </si>
  <si>
    <t>15.004.0063-0</t>
  </si>
  <si>
    <t>INSTALACAO E ASSENTAMENTO DE LAVATORIO DE UMA TORNEIRA (EXCLUSIVE FORNECIMENTO DO APARELHO), COMPREENDENDO: 3,00M DE TUBO DE PVC DE 25MM, 2,00M DE TUBO DE PVC DE 40MM, RABICHOS E CONEXOES</t>
  </si>
  <si>
    <t>1368 (SINAPI 01/19)</t>
  </si>
  <si>
    <t>CHUVEIRO COMUM EM PLASTICO BRANCO, COM CANO, 3 TEMPERATURAS, 5500 W (110/220 V)</t>
  </si>
  <si>
    <t>15.004.0070-A</t>
  </si>
  <si>
    <t>INSTALACAO E ASSENTAMENTO DE TANQUE DE SERVICO (EXCLUSIVE FORNECIMENTO DO APARELHO), COMPREENDENDO: 3,00M DE TUBO DE PVC DE 25MM, 3,00M DE TUBO DE PVC DE 50MM E CONEXOES</t>
  </si>
  <si>
    <t>18.002.0010-A</t>
  </si>
  <si>
    <t>LAVATORIO DE LOUCA BRANCA TIPO POPULAR, SEM LADRAO, COM MEDIDAS EM TORNO DE 47X35CM, INCLUSIVE ACESSORIOS DE FIXACAO, FERRAGENS EM METAL CROMADO: SIFAO 1680 DE 1"X1.1/4", TORNEIRA DE PRESSAO 1193 DE 1/2" E VALVULA DE ESCOAMENTO 1600. RABICHO EM PVC. FORNECIMENTO</t>
  </si>
  <si>
    <t>18.002.0065-A</t>
  </si>
  <si>
    <t>VASO SANITARIO DE LOUCA BRANCA, TIPO POPULAR, COM CAIXA ACOPLADA E MEDIDAS EM TORNO DE 35X65X35 CM, INCLUSIVE ASSENTO PLASTICO TIPO POPULAR, BOLSA DE LIGACAO, RABICHO EM PVC E ACESSORIOS DE FIXACAO. FORNECIMENTO</t>
  </si>
  <si>
    <t>18.002.0030-A</t>
  </si>
  <si>
    <t>TANQUE DE LOUCA BRANCA, COM COLUNA E MEDIDAS EM TORNO DE 56X48CM, INCLUSIVE ACESSORIOS DE FIXACAO. FERRAGENS EM METAL CROMADO: TORNEIRA DE PRESSAO 1158 DE 1/2", VALVULA DE ESCOAMENTO 1605 E SIFAO 1680 DE 1.1/4" A 1.1/2". FORNECIMENTO</t>
  </si>
  <si>
    <t>18.009.0073-A</t>
  </si>
  <si>
    <t>TORNEIRA PARA COZINHA, COM MISTURADOR, TIPO PAREDE, 1258 DE 1/2"X25 CM APROXIMADAMENTE, EM METAL CROMADO. FORNECIMENTO</t>
  </si>
  <si>
    <t>18.009.0076-A</t>
  </si>
  <si>
    <t>TORNEIRA PARA LAVATORIO, 1193 DE 1/2"X9 CM APROXIMADAMENTE, METAL CROMADO. FORNECIMENTO</t>
  </si>
  <si>
    <t>18.009.0058-A</t>
  </si>
  <si>
    <t>TORNEIRA PARA PIA OU TANQUE, 1158 DE 1/2"X18CM APROXIMADAMENTE, EM METAL CROMADO. FORNECIMENTO</t>
  </si>
  <si>
    <t>18.013.0155-A</t>
  </si>
  <si>
    <t>REGISTRO DE PRESSAO, 1416 DE 1/2", COM CANOPLA E VOLANTE EM METAL CROMADO. FORNECIMENTO</t>
  </si>
  <si>
    <t>18.013.0156-A</t>
  </si>
  <si>
    <t>REGISTRO DE PRESSAO, 1416 DE 3/4", COM CANOPLA E VOLANTE EM METAL CROMADO. FORNECIMENTO</t>
  </si>
  <si>
    <t>18.018.0080-A</t>
  </si>
  <si>
    <t>BANCADA EM ACO INOXIDAVEL PARA LAVAGEM DE BEBE. FORNECIMENTO</t>
  </si>
  <si>
    <t>18.018.0090-A</t>
  </si>
  <si>
    <t>TANQUE PARA EXPURGO EM ACO INOXIDAVEL. FORNECIMENTO</t>
  </si>
  <si>
    <t>18.018.0100-A</t>
  </si>
  <si>
    <t>LAVATORIO CIRURGICO EM ACO INOXIDAVEL, COM DUAS TORNEIRAS AUTOMATICAS PARA SAIDA DE AGUA, DISPENSADORES AUTOMATICO PARA SAIDA DE SABAO E DEGERMANTE, ACIONADOS POR PEDAIS FRONTAIS. FORNECIMENTO</t>
  </si>
  <si>
    <t>18.034.0010-A</t>
  </si>
  <si>
    <t>EXAUSTOR TUBO AXIAL,ACIONAMENTO DIRETO,DIAMETRO DE 300MM,HELICE DE 6 PALETAS,FABRICADA EM CHAPA DE ACO CARBONO.FORNECIMENTO E COLOCACAO</t>
  </si>
  <si>
    <t>18.016.0030-A</t>
  </si>
  <si>
    <t>BANCA DE ACO INOXIDAVEL DE 2,00X0,55M, EM CHAPA 18.304, COM UMA CUBA DE 500X400X200 MM EM CHAPA 20.304, VALVULA DE ESCOAMENTO TIPO AMERICANA 1623, SIFAO 1680 1.1/2"X1.1/2", SOBRE APOIOS DE ALVENARIA DE MEIA VEZ E VERGA DE CONCRETO, SEM REVESTIMENTO, EXCLUSIVE TORNEIRA. FORNECIMENTO E COLOCACAO</t>
  </si>
  <si>
    <t>18.016.0042-A</t>
  </si>
  <si>
    <t>CUBA DUPLA DE ACO INOXIDAVEL DE 820X340X150 MM, EM CHAPA 20.304, 2 VALVULAS DE ESCOAMENTO TIPO AMERICANA 1623,2 SIFOES 16801.1/2"X1.1/2", EXCLUSIVE TORNEIRA. FORNECIMENTO E COLOCACAO</t>
  </si>
  <si>
    <t>18.080.0026-A</t>
  </si>
  <si>
    <t>BANCA DE GRANITO PRETO, COM 3CM DE ESPESSURA, COM ABERTURA PARA 2 CUBAS (EXCLUSIVE ESTAS), SOBRE APOIOS DE ALVENARIA DE MEIAVEZ E VERGA DE CONCRETO, SEM REVESTIMENTO. FORNECIMENTO E COLOCACAO</t>
  </si>
  <si>
    <t>18.080.0055-A</t>
  </si>
  <si>
    <t>FRONTISPICIO DE GRANITO PRETO, COM SECAO DE 10X2CM, INCLUSIVE REJUNTAMENTO. FORNECIMENTO E COLOCACAO</t>
  </si>
  <si>
    <t>06.271.0050-A</t>
  </si>
  <si>
    <t>TUBO DE PVC RIGIDO, ROSQUEAVEL, PARA AGUA FRIA, COM DIAMETRO DE1/2". FORNECIMENTO</t>
  </si>
  <si>
    <t>06.271.0051-A</t>
  </si>
  <si>
    <t>TUBO DE PVC RIGIDO, ROSQUEAVEL, PARA AGUA FRIA, COM DIAMETRO DE 3/4". FORNECIMENTO</t>
  </si>
  <si>
    <t>06.001.0270-A</t>
  </si>
  <si>
    <t>ASSENTAMENTO DE TUBO DE PVC ROSQUEAVEL, EXCLUSIVE FORNECIMENTO DESTE, INCLUSIVE MONTAGEM DAS CONEXOES E MATERIAIS PARA VEDACAO, DIAMETRO DE 1/2"</t>
  </si>
  <si>
    <t>06.001.0271-A</t>
  </si>
  <si>
    <t>ASSENTAMENTO DE TUBO DE PVC ROSQUEAVEL, EXCLUSIVE FORNECIMENTO DESTE, INCLUSIVE MONTAGEM DAS CONEXOES E MATERIAIS PARA VEDACAO, DIAMETRO DE 3/4"</t>
  </si>
  <si>
    <t>18.016.0105-0</t>
  </si>
  <si>
    <t>BARRA DE APOIO EM AÇO INOXIDÁVEL  AISI 304, TUBO DE 1 1/4", INCLUSIVE FIXAÇÃO COM PARAFUSOS INOXIDÁVEIS E BUCHAS PLÁSTICAS, COM 50 CM, PARA PESSOAS COM NECESSIDADES ESPECIFICAS.  FORNECIMENTO E COLOCACAO</t>
  </si>
  <si>
    <t>BDI DE 05%</t>
  </si>
  <si>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</si>
  <si>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</si>
  <si>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</si>
  <si>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</si>
  <si>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</si>
  <si>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</si>
  <si>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</si>
  <si>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</si>
  <si>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</si>
  <si>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</si>
  <si>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</si>
  <si>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</si>
  <si>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</si>
  <si>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</si>
  <si>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</si>
  <si>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</si>
  <si>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</si>
  <si>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</si>
  <si>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</si>
  <si>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Contrato:</t>
  </si>
  <si>
    <t>Telefone:</t>
  </si>
  <si>
    <t>Setores:</t>
  </si>
  <si>
    <t>Dotação:</t>
  </si>
  <si>
    <t>Total Est.:</t>
  </si>
  <si>
    <t>Endereço:</t>
  </si>
  <si>
    <t>Valor Estimado</t>
  </si>
  <si>
    <t>Valor Proposto</t>
  </si>
  <si>
    <t>Valor Global:</t>
  </si>
  <si>
    <t>Proposta válida por 60 (sessenta) dias</t>
  </si>
  <si>
    <t>ANEXO I - QUADRO DE PROPOSTAS - ITENS</t>
  </si>
  <si>
    <t>Subtotal&gt;&gt;</t>
  </si>
  <si>
    <t>MENOR PREÇO POR REGIME GLOBAL</t>
  </si>
  <si>
    <t>A prestação dos serviços do objeto desta licitação deverá iniciar a partir da data de celebração do contrato pertinente, após emissão da Ordem de Serviço, conforme cronograma estabelecido em conjunto com o engenheiro da Prefeitura Municipal de Sumidouro;</t>
  </si>
  <si>
    <t>Total&gt;&gt;</t>
  </si>
  <si>
    <t>1.1</t>
  </si>
  <si>
    <t>2.1</t>
  </si>
  <si>
    <t>2.2</t>
  </si>
  <si>
    <t>VALOR ESTIMADO:</t>
  </si>
  <si>
    <t>M3</t>
  </si>
  <si>
    <t>M</t>
  </si>
  <si>
    <t>O pagamento à firma contratada será efetuado por medição e documento comprovando o cumprimento das obrigações Contratuais, enviados pelo Secretário Municipal de Obras, Transporte e Serviços Públicos desta Prefeitura acompanhada de Nota Fiscal para aprovação e liberação.</t>
  </si>
  <si>
    <t>M2</t>
  </si>
  <si>
    <t>3.1</t>
  </si>
  <si>
    <t>4.2</t>
  </si>
  <si>
    <t>5.1</t>
  </si>
  <si>
    <t>5.2</t>
  </si>
  <si>
    <t>6.1</t>
  </si>
  <si>
    <t>6.2</t>
  </si>
  <si>
    <t>1.2</t>
  </si>
  <si>
    <t>Cobertura</t>
  </si>
  <si>
    <t>Estrutura</t>
  </si>
  <si>
    <t>4.1</t>
  </si>
  <si>
    <t>5.3</t>
  </si>
  <si>
    <t>6.3</t>
  </si>
  <si>
    <t>Esquadrias</t>
  </si>
  <si>
    <t>7.1</t>
  </si>
  <si>
    <t>UN</t>
  </si>
  <si>
    <t>7.2</t>
  </si>
  <si>
    <t>7.3</t>
  </si>
  <si>
    <t>7.4</t>
  </si>
  <si>
    <t>7.5</t>
  </si>
  <si>
    <t>7.6</t>
  </si>
  <si>
    <t>Pintura</t>
  </si>
  <si>
    <t>8.1</t>
  </si>
  <si>
    <t>8.2</t>
  </si>
  <si>
    <t>8.3</t>
  </si>
  <si>
    <t>9.1</t>
  </si>
  <si>
    <t>9.2</t>
  </si>
  <si>
    <t>9.3</t>
  </si>
  <si>
    <t>9.4</t>
  </si>
  <si>
    <t>10.1</t>
  </si>
  <si>
    <t>10.2</t>
  </si>
  <si>
    <t>10.3</t>
  </si>
  <si>
    <t>10.4</t>
  </si>
  <si>
    <t xml:space="preserve">UN    </t>
  </si>
  <si>
    <t>10.5</t>
  </si>
  <si>
    <t>10.6</t>
  </si>
  <si>
    <t>10.7</t>
  </si>
  <si>
    <t>10.8</t>
  </si>
  <si>
    <t>10.9</t>
  </si>
  <si>
    <t>10.10</t>
  </si>
  <si>
    <t>10.11</t>
  </si>
  <si>
    <t>10.12</t>
  </si>
  <si>
    <t>10.13</t>
  </si>
  <si>
    <t>10.14</t>
  </si>
  <si>
    <t>10.15</t>
  </si>
  <si>
    <t>10.16</t>
  </si>
  <si>
    <t>10.17</t>
  </si>
  <si>
    <t>10.18</t>
  </si>
  <si>
    <t>Secretaria Municipal de Saúde</t>
  </si>
  <si>
    <t>Instalação Elétrica</t>
  </si>
  <si>
    <t>ÍNDICE/SINAPI</t>
  </si>
  <si>
    <t>3.2</t>
  </si>
  <si>
    <t>3.3</t>
  </si>
  <si>
    <t>3.4</t>
  </si>
  <si>
    <t>3.5</t>
  </si>
  <si>
    <t>3.6</t>
  </si>
  <si>
    <t>Alvenaria</t>
  </si>
  <si>
    <t>6.4</t>
  </si>
  <si>
    <t>6.5</t>
  </si>
  <si>
    <t>6.6</t>
  </si>
  <si>
    <t>6.7</t>
  </si>
  <si>
    <t>6.8</t>
  </si>
  <si>
    <t>6.9</t>
  </si>
  <si>
    <t>6.10</t>
  </si>
  <si>
    <t>6.11</t>
  </si>
  <si>
    <t>6.12</t>
  </si>
  <si>
    <t>7.7</t>
  </si>
  <si>
    <t>7.8</t>
  </si>
  <si>
    <t>7.9</t>
  </si>
  <si>
    <t>7.10</t>
  </si>
  <si>
    <t>7.11</t>
  </si>
  <si>
    <t>7.12</t>
  </si>
  <si>
    <t>7.13</t>
  </si>
  <si>
    <t>7.14</t>
  </si>
  <si>
    <t>7.15</t>
  </si>
  <si>
    <t>7.16</t>
  </si>
  <si>
    <t>8.4</t>
  </si>
  <si>
    <t>10.19</t>
  </si>
  <si>
    <t>un</t>
  </si>
  <si>
    <t>10.20</t>
  </si>
  <si>
    <t>10.21</t>
  </si>
  <si>
    <t>10.22</t>
  </si>
  <si>
    <t>10.23</t>
  </si>
  <si>
    <t>10.24</t>
  </si>
  <si>
    <t>10.25</t>
  </si>
  <si>
    <t>10.26</t>
  </si>
  <si>
    <t>10.27</t>
  </si>
  <si>
    <t>10.28</t>
  </si>
  <si>
    <t>Homologação: __/__/2019</t>
  </si>
  <si>
    <t>Previsão Publicação: __/__/2019</t>
  </si>
  <si>
    <t>Prazo do Contrato:</t>
  </si>
  <si>
    <t>O pertinente contrato terá vigência de 07 (sete) meses, conforme Cronograma, a partir da emissão da Ordem de Serviço;</t>
  </si>
  <si>
    <t>Prazo do Contrato: 07 (sete) meses a contar da Ordem de Serviço.</t>
  </si>
  <si>
    <t>Canteiro de Obras e Serviços</t>
  </si>
  <si>
    <t>1.3</t>
  </si>
  <si>
    <t>1.4</t>
  </si>
  <si>
    <t>1.5</t>
  </si>
  <si>
    <t>02.004.0001-A</t>
  </si>
  <si>
    <t>BARRACAO DE OBRA, COM PAREDES E PISO DE TABUAS DE MADEIRA DE3ª, COBERTURA DE TELHAS DE FIBROCIMENTO DE 6MM, E INSTALACOES, EXCLUSIVE PINTURA, SENDO REAPROVEITADO 2 VEZES</t>
  </si>
  <si>
    <t>02.020.0002-A</t>
  </si>
  <si>
    <t>PLACA DE IDENTIFICACAO DE OBRA PUBLICA, TIPO BANNER/PLOTTER, CONSTITUIDA POR LONA E IMPRESSAO DIGITAL, INCLUSIVE SUPORTES DE MADEIRA. FORNECIMENTO E COLOCACAO</t>
  </si>
  <si>
    <t>05.001.0023-A</t>
  </si>
  <si>
    <t>DEMOLICAO MANUAL DE ALVENARIA DE TIJOLOS FURADOS, INCLUSIVE EMPILHAMENTO LATERAL DENTRO DO CANTEIRO DE SERVICO</t>
  </si>
  <si>
    <t>05.001.0015-A</t>
  </si>
  <si>
    <t>DEMOLICAO DE PISO DE LADRILHO COM RESPECTIVA CAMADA DE ARGAMASSA DE ASSENTAMENTO, INCLUSIVE EMPILHAMENTO LATERAL DENTRO DO CANTEIRO DE SERVICO</t>
  </si>
  <si>
    <t>05.001.0073-0</t>
  </si>
  <si>
    <t>REMOCAO DE PLACAS DE PISO VINILICO OU DE BORRACHA SINTETICA</t>
  </si>
  <si>
    <t>Transporte</t>
  </si>
  <si>
    <t>04.005.0124-A</t>
  </si>
  <si>
    <t>TRANSPORTE DE CARGA DE QUALQUER NATUREZA, EXCLUSIVE AS DESPESAS DE CARGA E DESCARGA,TANTO DE ESPERA DO CAMINHAO COMO DO SERVENTE OU EQUIPAMENTO AUXILIAR, A VELOCIDADE MEDIA DE 25KM/H, EM CAMINHAO BASCULANTE A OLEO DIESEL, COM CAPACIDADE UTIL DE8T</t>
  </si>
  <si>
    <t>T X KM</t>
  </si>
  <si>
    <t>04.006.0013-B</t>
  </si>
  <si>
    <t>CARGA E DESCARGA MANUAL DE PECAS DE PESO REDUZIDO: TIJOLOS ,TELHAS, CIMENTO E AGREGADOS EM SACOS, EM CAMINHAO DE CARROCERIA FIXA A OLEO DIESEL, COM CAPACIDADE UTIL DE 7,5T, INCLUSIVE O TEMPO DE CARGA, DESCARGA E MANOBRA</t>
  </si>
  <si>
    <t>T</t>
  </si>
  <si>
    <t>11.016.0003-A</t>
  </si>
  <si>
    <t>ESTRUTURA METALICA PARA COBERTURA DE GALPAO EM ARCO OU EM DUAS OU MAIS AGUAS, COM TRELICAS, TERCAS, TIRANTES, ETC, SOBRE APOIOS (EXCLUSIVE ESTES) PARA CARGA DE COBERTURA DE FIBROCIMENTO OU METALICA, VAOS ATE 15M, COM UMA DEMAO DE PINTURA ANTIOXIDO, EXCLUSIVE COBERTURA E ACESSORIOS. FORNECIMENTO E MONTAGEM</t>
  </si>
  <si>
    <t>11.016.0007-A</t>
  </si>
  <si>
    <t>PILARES E/OU VIGAS EM TRELICAS METALICAS, INCLUSIVE PERDAS E UMA DEMAO PINTURA ANTIOXIDO. FORNECIMENTO E MONTAGEM</t>
  </si>
  <si>
    <t>KG</t>
  </si>
  <si>
    <t>16.006.0001-A</t>
  </si>
  <si>
    <t>COBERTURA EM TELHAS ONDULADAS EM FIBERGLASS,1,10X1,53M, SEM CUMEEIRA, FIXACAO COM PARAFUSOS OU HASTES DE ALUMINIO, 5/16"X250MM, COM ROSCA, EXCLUSIVE MADEIRAMENTO. MEDIDA PELA AREA REAL DE CORBERTURA. FORNECIMENTO E COLOCACAO</t>
  </si>
  <si>
    <t>16.004.0055-A</t>
  </si>
  <si>
    <t>CONDUTOR PARA CALHA DE BEIRAL DE PVC, DN 88 ,INCLUSIVE CONEXOES. FORNECIMENTO E COLOCACAO</t>
  </si>
  <si>
    <t>16.007.0027-0</t>
  </si>
  <si>
    <t>CALHA EM CHAPA DE ACO GALVANIZADO N°26 COM 50CM DE DESENVOLVIMENTO.FORNECIMENTO E COLOCACAO</t>
  </si>
  <si>
    <t>16.005.0028-0</t>
  </si>
  <si>
    <t>RUFO DE ALUMINIO DE 0,5X300MM. FORNECIMENTO E COLOCACAO</t>
  </si>
  <si>
    <t>12.003.0075-1</t>
  </si>
  <si>
    <t>ALVENARIA DE TIJOLOS CERAMICOS FURADOS 10X20X20CM, ASSENTES COM ARGAMASSA DE CIMENTO E SAIBRO, NO TRACO 1:8, EM PAREDES DE MEIA VEZ (0,10M), DE SUPERFICIE CORRIDA, ATE 3,00M DE ALTURA E MEDIDA PELA AREA REAL</t>
  </si>
  <si>
    <t>12.009.0006-A</t>
  </si>
  <si>
    <t>PAREDE DE BLOCOS DE VIDRO NACIONAL CANELADO 20X20X10CM, COM ARGAMASSA DE CIMENTO, CAL E AREIA FINA, NO TRACO 1:3:5</t>
  </si>
  <si>
    <t>11.013.0003-B</t>
  </si>
  <si>
    <t>VERGAS DE CONCRETO ARMADO PARA ALVENARIA, COM APROVEITAMENTO DA MADEIRA POR 10 VEZES</t>
  </si>
  <si>
    <t>11.003.0001-B</t>
  </si>
  <si>
    <t>CONCRETO DOSADO RACIONALMENTE PARA UMA RESISTENCIA CARACTERISTICA A COMPRESSAO DE 10 MPA, INCLUSIVE MATERIAIS, TRANSPORTE, PREPARO COM BETONEIRA  , LANCAMENTO E ADENSAMENTO</t>
  </si>
  <si>
    <t>11.013.0070-B</t>
  </si>
  <si>
    <t>CONCRETO ARMADO, FCK=20MPA, INCLUINDO MATERIAIS PARA 1,00M3 DECONCRETO (IMPORTADO DE USINA) ADENSADO E COLOCADO, 14,00 M2 DE AREA MOLDADA, FORMAS E ESCORAMENTO CONFORME ITENS 11.004.0022 E 11.004.0035, 60KG DE ACO CA-50, INCLUSIVE MAO-DE-OBRA PARA CORTE, DOBRAGEM , MONTAGEM E COLOCACAO NAS FORMAS</t>
  </si>
  <si>
    <t>Revestimento</t>
  </si>
  <si>
    <t>13.001.0015-A</t>
  </si>
  <si>
    <t>EMBOCO COM ARGAMASSA DE CIMENTO E AREIA , NO TRACO 1:1,5 COM 1,5CM DE ESPESSURA, INCLUSIVE CHAPISCO DE CIMENTO E AREIA, NO TRACO 1:3, COM 9MM DE ESPESSURA</t>
  </si>
  <si>
    <t>13.330.0075-A</t>
  </si>
  <si>
    <t>REVESTIMENTO DE PISO COM LADRILHO CERAMICO, ANTIDERRAPANTE, 40X40CM, SUJEITO A TRAFEGO INTENSO, RESISTENCIA A ABRASAO P.E.I.-IV, ASSENTES EM SUPERFICIE COM NATA DE CIMENTO SOBRE ARGAMASSA DE CIMENTO, AREIA E SAIBRO, NO TRACO 1:3:3, REJUNTAMENTO COMCIMENTO BRANCO E CORANTE</t>
  </si>
  <si>
    <t>SC04.20.0151</t>
  </si>
  <si>
    <t>APICOAMENTO MANUAL EM SUPERICIES VERTICAIS, INCLUSIVE CORRECAO DE FALHAS (DESONERADO)</t>
  </si>
  <si>
    <t>13.025.0005-0</t>
  </si>
  <si>
    <t>ASSENTAMENTO DE AZULEJOS, PASTILHAS OU LADRILHOS EM PAREDES, EXCLUSIVE ESTES, COM NATA DE CIMENTO COMUM, SOBRE EMBOCO EXISTENTE, INCLUSIVE REJUNTAMENTO COM PASTA DE CIMENTO BRANCO</t>
  </si>
  <si>
    <t>COTAÇÃO</t>
  </si>
  <si>
    <t>REVESTIMENTO DE PAREDES COM AZULEJO BRANCO 15X15CM, QUALIDADE EXTRA, ASSENTE CONFORME ITEM 13.025.0005</t>
  </si>
  <si>
    <t>13.026.0010-A</t>
  </si>
  <si>
    <t>REVESTIMENTO DE PAREDES COM AZULEJO BRANCO 15X15CM, QUALIDADE EXTRA, ASSENTES COM NATA DE CIMENTO COMUM,TENDO JUNTAS CORRIDAS COM 2MM, REJUNTADAS COM PASTA DE CIMENTO BRANCO, INCLUSIVE CHAPISCO DE CIMENTO E AREIA, NO TRACO 1:3 E EMBOCO COM ARGAMASSA DE CIMENTO, SAIBRO E AREIA, NO TRACO 1:3:3 COM ESPESSURA DE 2,5CM</t>
  </si>
  <si>
    <t>13.030.0272-A</t>
  </si>
  <si>
    <t>REVESTIMENTO DE PAREDES COM CERAMICA 7,5X7,5CM E 8,5MM DE ESPESSURA, EXCLUSIVE CHAPISCO, EMBOCO, NATA DE CIMENTO OU ARGAMASSA COLANTE E REJUNTAMENTO</t>
  </si>
  <si>
    <t>13.030.0292-A</t>
  </si>
  <si>
    <t>REVESTIMENTO DE PAREDES COM CERAMICA 25X40CM E 8,5MM DE ESPESSURA, EXCLUSIVE CHAPISCO, EMBOCO, NATA DE CIMENTO OU ARGAMASSA COLANTE E REJUNTAMENTO</t>
  </si>
  <si>
    <t>13.365.0011-A</t>
  </si>
  <si>
    <t>REVESTIMENTO DE PISOS COM GRANITO PRETO EM PLACAS, COM ESPESSURA DE 2CM, COM 2 POLIMENTOS, ASSENTES EM SUPERFICIE EM OSSO, EXCLUSIVE NATA DE CIMENTO, ARGAMASSA E REJUNTAMENTO</t>
  </si>
  <si>
    <t>13.390.0028-A</t>
  </si>
  <si>
    <t>PISO VINILICO EM LADRILHOS DE RESINA DE PVC PLASTIFICANTE, COM MEDIDAS EM TORNO DE 30X30CM, HOMOGENEO, MESCLADO OU MESCLADO COM VEIOS PASSANTES, COM 2MM DE ESPESSURA, ASSENTES SOBRE BASE EXISTENTE, DEVENDO ATENDER A ABNT, NO QUE CONCERNE A RESISTENCIA, AO IMPACTO, SOLIDEZ, DUREZA E ACAO DE AGENTES QUIMICOS, INCLUSIVE ADESIVO. FORNECIMENTO E COLOCACAO</t>
  </si>
  <si>
    <t>13.045.0052-A</t>
  </si>
  <si>
    <t>PEITORIL DE MARMORE BRANCO CLASSICO, DE 2X16CM, COM 2 POLIMENTOS, ASSENTE COMO EM 13.045.0040</t>
  </si>
  <si>
    <t>13.365.0025-A</t>
  </si>
  <si>
    <t>SOLEIRA DE GRANITO PRETO DE 3X13CM COM 2 POLIMENTOS, ASSENTE COMO EM 13.365.0010</t>
  </si>
  <si>
    <t>14.008.0010-A</t>
  </si>
  <si>
    <t>PORTA DE MADEIRA DE LEI EM COMPENSADO DE 60X210X3CM, MARCO DE7X3CM, DE SECAO RETANGULAR, A PORTA COMO O MARCO SERAO REVESTIDOS DE CHAPA LAMINADA (COMPOSTA DE CELULOSE PRENSADA EM AUTOCLAVE) DE 1MM DE ESPESSURA, EXCLUSIVE FERRAGENS. FORNECIMENTOE COLOCACAO</t>
  </si>
  <si>
    <t>14.008.0015-A</t>
  </si>
  <si>
    <t>PORTA DE MADEIRA DE LEI EM COMPENSADO DE 70X210X3CM, MARCO DE7X3CM, DE SECAO RETANGULAR, A PORTA COMO O MARCO SERAO REVESTIDOS DE CHAPA LAMINADA (COMPOSTA DE CELULOSE PRENSADA EM AUTOCLAVE) DE 1MM DE ESPESSURA, EXCLUSIVE FERRAGENS. FORNECIMENTOE COLOCACAO</t>
  </si>
  <si>
    <t>14.008.0020-A</t>
  </si>
  <si>
    <t>PORTA DE MADEIRA DE LEI EM COMPENSADO DE 80X210X3CM, MARCO DE 7X3CM, DE SECAO RETANGULAR, A PORTA COMO O MARCO SERAO REVESTIDOS DE CHAPA LAMINADA (COMPOSTA DE CELULOSE PRENSADA EM AUTOCLAVE) DE 1MM DE ESPESSURA, EXCLUSIVE FERRAGENS. FORNECIMENTOE COLOCACAO</t>
  </si>
  <si>
    <t>14.008.0025-A</t>
  </si>
  <si>
    <t>PORTA DE MADEIRA DE LEI EM COMPENSADO DE 120X210X3CM, EM 2 FOLHAS, MARCO DE 7X3CM, DE SECAO RETANGULAR, A PORTA COMO O MARCO SERAO REVESTIDOS DE CHAPA LAMINADA (COMPOSTA DE CELULOSE PRENSADA EM AUTOCLAVE) DE 1MM DE ESPESSURA, EXCLUSIVE FERRAGENS. FORNECIMENTO E COLOCACAO</t>
  </si>
  <si>
    <t>14.008.0030-A</t>
  </si>
  <si>
    <t>PORTA DE MADEIRA DE LEI EM COMPENSADO DE 140X210X3CM, EM 2 FOLHAS, MARCO DE 7X3CM, DE SECAO RETANGULAR, A PORTA COMO O MARCO SERAO REVESTIDOS DE CHAPA LAMINADA (COMPOSTA DE CELULOSE PRENSADA EM AUTOCLAVE) DE 1MM DE ESPESSURA, EXCLUSIVE FERRAGENS. FORNECIMENTO E COLOCACAO</t>
  </si>
  <si>
    <t>14.008.0035-A</t>
  </si>
  <si>
    <t>PORTA DE MADEIRA DE LEI EM COMPENSADO DE 160X210X3CM, EM 2 FOLHAS, MARCO DE 7X3CM, DE SECAO RETANGULAR, A PORTA COMO O MARCO SERAO REVESTIDOS DE CHAPA LAMINADA (COMPOSTA DE CELULOSE PRENSADA EM AUTOCLAVE) DE 1MM DE ESPESSURA, EXCLUSIVE FERRAGENS. FORNECIMENTO E COLOCACAO</t>
  </si>
  <si>
    <t>14.007.0400-A</t>
  </si>
  <si>
    <t>MOLA "VAI E VEM" COM ESFERA DE ACO E CORPO EM LATAO POLIDO. FORNECIMENTO</t>
  </si>
  <si>
    <t>14.003.0071-A</t>
  </si>
  <si>
    <t>JANELA BASCULANTE DE ALUMINIO ANODIZADO EM BRONZE OU PRETO, COM 1 ORDEM E BASCULA INFERIOR FIXA, EM PERFIS SERIE 28. FORNECIMENTO E COLOCACAO</t>
  </si>
  <si>
    <t>14.003.0025-A</t>
  </si>
  <si>
    <t>JANELA DE ALUMINIO ANODIZADO AO NATURAL DE CORRER, COM DUAS FOLHAS DE CORRER, EM PERFIS SERIE 28. FORNECIMENTO E COLOCACAO</t>
  </si>
  <si>
    <t>14.007.0050-A</t>
  </si>
  <si>
    <t>FERRAGENS P/PORTAS MAD. INTERNAS, 2 FOLHAS DE ABRIR, CONSTANDO FORN. S/COLOC. DE: -FECHADURA TIP.GORGE, TRINCO REVERSIVEL ,LATAO, ACABAMENTO CROMADO; -ENTRADA E ROSETA, CIRCULARES, LATAO LAMINADO, ACABAMENTO CROMADO; -MACANETA TIPO ALAVANCA, EM LATAO, ACABAMENTO CROMADO, 6 DOBRADICAS FERRO GALV.3"X2.1/2", PINOFERRO E BOLAS LATAO, 2 FECHOS EMBUTIR, 40CM, LATAO POLIDO</t>
  </si>
  <si>
    <t>14.007.0256-A</t>
  </si>
  <si>
    <t>FERRAGENS PARA PORTAS INTERNAS DE MADEIRA, CONSTANDO DE FORNECIMENTO DAS PECAS, EXCLUSIVE DOBRADICAS:-FECHADURA RETANGULAREM FERRO, ACABAMENTO CROMADO;-MACANETA TIPO ALAVANCA EM ZAMAK OU LATAO, ACABAMENTO CROMADO E POLIDO;-ESPELHO RETANGULAR OU SEMIELIPTICO, DE FERRO OU LATAO CROMADO E POLIDO</t>
  </si>
  <si>
    <t>14.007.0294-A</t>
  </si>
  <si>
    <t>DOBRADICA PARA PORTA "VAI-E-VEM", DE 3", EM LATAO NIQUELADO EPOLIDO. FORNECIMENTO E COLOCAÇÃO</t>
  </si>
  <si>
    <t>14.003.0240-A</t>
  </si>
  <si>
    <t>VISOR DE ALUMINIO ANODIZADO FOSCO, SERIE 25, COM VIDRO LISO TRANSPARENTE, 4MM DE ESPESSURA, DIMENSOES 80X40CM. FORNECIMENTO E COLOCACAO</t>
  </si>
  <si>
    <t>14.004.0120-A</t>
  </si>
  <si>
    <t>VIDRO TEMPERADO INCOLOR,10MM DE ESPESSURA, PARA PORTAS OU PAINEIS FIXOS, EXCLUSIVE FERRAGENS. FORNECIMENTO E COLOCACAO</t>
  </si>
  <si>
    <t>14.007.0195-A</t>
  </si>
  <si>
    <t>FERRAGENS PARA PAINEIS FIXOS DE VIDRO TEMPERADO DE 10MM (CONJUNTO COMPLETO), CONSTANDO DE FORNECIMENTO SEM COLOCACAO (ESTAINCLUIDA NO FORNECIMENTO E COLOCACAO DO VIDRO)</t>
  </si>
  <si>
    <t>14.007.0170-A</t>
  </si>
  <si>
    <t>FERRAGENS PARA PORTAS (CONJUNTO COMPLETO) DE 2 FOLHAS DE VIDRO TEMPERADO DE 10MM, CONSTANDO DE FORNECIMENTO SEM COLOCACAO (ESTA INCLUIDA NO FORNECIMENTO E COLOCACAO DO VIDRO), EXCLUSIVE MOLA HIDRAULICA DE PISO (VIDE ITEM 14.007.0190)</t>
  </si>
  <si>
    <t>7.17</t>
  </si>
  <si>
    <t>14.007.0190-A</t>
  </si>
  <si>
    <t>MOLA HIDRAULICA DE PISO PARA PORTAS DE VIDRO TEMPERADO DE 10MM. FORNECIMENTO</t>
  </si>
  <si>
    <t>17.018.0117-A</t>
  </si>
  <si>
    <t>REPINTURA COM TINTA LATEX SEMIBRILHANTE, FOSCA, OU ACETINADA, CLASSIFICACAO PREMIUM OU STANDARD (NBR 15079), PARA INTERIOR OU EXTERIOR, SOBRE SUPERFICIE EM BOM ESTADO E NA COR EXISTENTE, INCLUSIVE LIMPEZA, LEVE LIXAMENTO COM LIXA FINA, UMA DEMAO DESELADOR E UMA DE ACABAMENTO</t>
  </si>
  <si>
    <t>17.018.0254-A</t>
  </si>
  <si>
    <t>PINTURA COM TINTA LATEX SEMIBRILHANTE OU FOSCA, CLASSIFICACAO PREMIUM OU STANDARD (NBR 15079), PARA INTERIOR OU EXTERIOR, SISTEMA TINTOMETRICO, INCLUSIVE LIXAMENTO , UMA DEMAO DE SELADORACRILICO, DUAS DEMAOS DE MASSA ACRILICA E DUAS DEMAOS DE ACABAMENTO</t>
  </si>
  <si>
    <t>17.017.0320-A</t>
  </si>
  <si>
    <t>PINTURA INTERNA OU EXTERNA SOBRE FERRO, COM ESMALTE SINTETICO BRILHANTE OU ACETINADO APOS LIXAMENTO, LIMPEZA, DESENG., UMA DEMAO DE FUNDO ANTICORROSIVO NA COR LARANJA DE SECAGEM RAPIDA E DUAS DEMAOS DE ACABAMENTO</t>
  </si>
  <si>
    <t>17.040.0024-A</t>
  </si>
  <si>
    <t>PINTURA DE PISO CIMENTADO LISO COM TINTA 100% ACRILICA, INCLUSIVE LIXAMENTO, LIMPEZA E TRES DEMAOS DE ACABAMENTO APLICADASA ROLO DE LA, DILUICAO EM AGUA A 20%</t>
  </si>
  <si>
    <t>15.015.0025-A</t>
  </si>
  <si>
    <t>TOMADA DE PREÇOS Nº 009/2019</t>
  </si>
  <si>
    <t>PROCESSO ADMINISTRATIVO Nº 1836/2019 de 17/05/2019</t>
  </si>
  <si>
    <t>REFORMA E ADEQUAÇÃO DO HOSPITAL MUNICIPAL</t>
  </si>
  <si>
    <t>N° 1801.1030200311.038 4490.51.00-49 – SMS</t>
  </si>
  <si>
    <t>Abertura das Propostas: 13/09/2019 às 10:00hs</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</si>
</sst>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0.0"/>
    <numFmt numFmtId="218" formatCode="#,##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u val="single"/>
      <sz val="10"/>
      <name val="Arial"/>
      <family val="2"/>
    </font>
    <font>
      <b/>
      <sz val="7"/>
      <name val="Arial"/>
      <family val="2"/>
    </font>
    <font>
      <sz val="7"/>
      <name val="Arial"/>
      <family val="2"/>
    </font>
    <font>
      <sz val="8"/>
      <color indexed="8"/>
      <name val="Arial"/>
      <family val="2"/>
    </font>
    <font>
      <sz val="9"/>
      <name val="Arial"/>
      <family val="2"/>
    </font>
    <font>
      <sz val="9"/>
      <color indexed="8"/>
      <name val="Arial"/>
      <family val="2"/>
    </font>
    <font>
      <b/>
      <sz val="8"/>
      <color indexed="8"/>
      <name val="Arial"/>
      <family val="2"/>
    </font>
    <font>
      <b/>
      <sz val="9"/>
      <name val="Arial"/>
      <family val="2"/>
    </font>
    <font>
      <b/>
      <sz val="9"/>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style="hair">
        <color indexed="23"/>
      </left>
      <right style="hair">
        <color indexed="23"/>
      </right>
      <top style="hair">
        <color indexed="23"/>
      </top>
      <bottom style="hair">
        <color indexed="23"/>
      </bottom>
    </border>
    <border>
      <left style="thin">
        <color indexed="23"/>
      </left>
      <right style="hair">
        <color indexed="23"/>
      </right>
      <top style="hair">
        <color indexed="23"/>
      </top>
      <bottom style="hair">
        <color indexed="23"/>
      </bottom>
    </border>
    <border>
      <left style="thin">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style="thin">
        <color indexed="23"/>
      </top>
      <bottom style="thin">
        <color indexed="23"/>
      </bottom>
    </border>
    <border>
      <left>
        <color indexed="63"/>
      </left>
      <right style="hair">
        <color indexed="23"/>
      </right>
      <top style="hair">
        <color indexed="23"/>
      </top>
      <bottom style="hair">
        <color indexed="23"/>
      </bottom>
    </border>
    <border>
      <left style="hair">
        <color indexed="23"/>
      </left>
      <right style="hair"/>
      <top style="hair">
        <color indexed="23"/>
      </top>
      <bottom style="hair">
        <color indexed="23"/>
      </bottom>
    </border>
    <border>
      <left>
        <color indexed="63"/>
      </left>
      <right style="hair"/>
      <top>
        <color indexed="63"/>
      </top>
      <bottom style="hair">
        <color indexed="23"/>
      </bottom>
    </border>
    <border>
      <left style="thin">
        <color indexed="23"/>
      </left>
      <right>
        <color indexed="63"/>
      </right>
      <top style="hair">
        <color indexed="23"/>
      </top>
      <bottom style="hair">
        <color indexed="55"/>
      </bottom>
    </border>
    <border>
      <left>
        <color indexed="63"/>
      </left>
      <right>
        <color indexed="63"/>
      </right>
      <top style="hair">
        <color indexed="23"/>
      </top>
      <bottom style="hair">
        <color indexed="55"/>
      </bottom>
    </border>
    <border>
      <left style="hair">
        <color indexed="55"/>
      </left>
      <right style="hair"/>
      <top style="hair">
        <color indexed="23"/>
      </top>
      <bottom style="hair">
        <color indexed="55"/>
      </bottom>
    </border>
    <border>
      <left style="hair">
        <color indexed="55"/>
      </left>
      <right style="hair">
        <color indexed="55"/>
      </right>
      <top style="hair">
        <color indexed="55"/>
      </top>
      <bottom>
        <color indexed="63"/>
      </bottom>
    </border>
    <border>
      <left style="hair">
        <color indexed="55"/>
      </left>
      <right style="hair"/>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hair">
        <color indexed="55"/>
      </right>
      <top style="hair">
        <color indexed="23"/>
      </top>
      <bottom style="hair">
        <color indexed="55"/>
      </bottom>
    </border>
    <border>
      <left style="hair">
        <color indexed="23"/>
      </left>
      <right>
        <color indexed="63"/>
      </right>
      <top>
        <color indexed="63"/>
      </top>
      <bottom style="hair">
        <color indexed="22"/>
      </bottom>
    </border>
    <border>
      <left>
        <color indexed="63"/>
      </left>
      <right style="hair"/>
      <top>
        <color indexed="63"/>
      </top>
      <bottom style="hair">
        <color indexed="22"/>
      </bottom>
    </border>
    <border>
      <left>
        <color indexed="63"/>
      </left>
      <right>
        <color indexed="63"/>
      </right>
      <top style="hair">
        <color indexed="23"/>
      </top>
      <bottom style="hair">
        <color indexed="23"/>
      </bottom>
    </border>
    <border>
      <left style="hair">
        <color indexed="23"/>
      </left>
      <right>
        <color indexed="63"/>
      </right>
      <top style="hair">
        <color indexed="55"/>
      </top>
      <bottom>
        <color indexed="63"/>
      </bottom>
    </border>
    <border>
      <left>
        <color indexed="63"/>
      </left>
      <right style="hair"/>
      <top style="hair">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8"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07">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4" fontId="0" fillId="0" borderId="0" xfId="0" applyNumberFormat="1" applyFont="1" applyBorder="1" applyAlignment="1" applyProtection="1">
      <alignment horizontal="center" vertical="center" wrapText="1"/>
      <protection hidden="1"/>
    </xf>
    <xf numFmtId="177" fontId="0" fillId="0" borderId="0" xfId="53" applyFont="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0" fontId="11" fillId="0" borderId="0" xfId="0" applyFont="1" applyBorder="1" applyAlignment="1" applyProtection="1">
      <alignment vertical="center" wrapText="1"/>
      <protection hidden="1"/>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189" fontId="0" fillId="0" borderId="0" xfId="0" applyNumberFormat="1" applyAlignment="1">
      <alignment horizontal="left"/>
    </xf>
    <xf numFmtId="4" fontId="13" fillId="0" borderId="0" xfId="0" applyNumberFormat="1"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190" fontId="13" fillId="0" borderId="0" xfId="0" applyNumberFormat="1" applyFont="1" applyBorder="1" applyAlignment="1" applyProtection="1">
      <alignment vertical="center" wrapText="1"/>
      <protection hidden="1"/>
    </xf>
    <xf numFmtId="0" fontId="10" fillId="16" borderId="11" xfId="0" applyFont="1" applyFill="1" applyBorder="1" applyAlignment="1" applyProtection="1">
      <alignment horizontal="center" vertical="center" wrapText="1"/>
      <protection hidden="1"/>
    </xf>
    <xf numFmtId="0" fontId="10" fillId="16" borderId="12" xfId="0" applyFont="1" applyFill="1" applyBorder="1" applyAlignment="1" applyProtection="1">
      <alignment horizontal="center" vertical="center" wrapText="1"/>
      <protection hidden="1"/>
    </xf>
    <xf numFmtId="0" fontId="10" fillId="16" borderId="13"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214" fontId="10" fillId="16" borderId="12" xfId="0" applyNumberFormat="1" applyFont="1" applyFill="1" applyBorder="1" applyAlignment="1" applyProtection="1">
      <alignment horizontal="center" vertical="center" wrapText="1"/>
      <protection hidden="1"/>
    </xf>
    <xf numFmtId="214" fontId="14" fillId="0" borderId="14" xfId="0" applyNumberFormat="1" applyFont="1" applyBorder="1" applyAlignment="1">
      <alignment horizontal="center" vertical="center" wrapText="1"/>
    </xf>
    <xf numFmtId="183" fontId="0" fillId="0" borderId="0" xfId="47" applyFont="1" applyBorder="1" applyAlignment="1" applyProtection="1">
      <alignment horizontal="center" vertical="center" wrapText="1"/>
      <protection hidden="1"/>
    </xf>
    <xf numFmtId="190" fontId="15" fillId="0" borderId="15" xfId="0" applyNumberFormat="1" applyFont="1" applyBorder="1" applyAlignment="1">
      <alignment horizontal="center" vertical="center" wrapText="1"/>
    </xf>
    <xf numFmtId="0" fontId="15" fillId="0" borderId="14" xfId="0" applyFont="1" applyBorder="1" applyAlignment="1">
      <alignment vertical="center" wrapText="1"/>
    </xf>
    <xf numFmtId="0" fontId="16" fillId="0" borderId="14" xfId="0" applyFont="1" applyBorder="1" applyAlignment="1">
      <alignment horizontal="center" vertical="center" wrapText="1"/>
    </xf>
    <xf numFmtId="214" fontId="16" fillId="0" borderId="14" xfId="0" applyNumberFormat="1" applyFont="1" applyBorder="1" applyAlignment="1">
      <alignment horizontal="center" vertical="center" wrapText="1"/>
    </xf>
    <xf numFmtId="190" fontId="15" fillId="0" borderId="16" xfId="0" applyNumberFormat="1" applyFont="1" applyBorder="1" applyAlignment="1">
      <alignment horizontal="center" vertical="center" wrapText="1"/>
    </xf>
    <xf numFmtId="0" fontId="15" fillId="0" borderId="17" xfId="0" applyFont="1" applyBorder="1" applyAlignment="1">
      <alignment vertical="center" wrapText="1"/>
    </xf>
    <xf numFmtId="0" fontId="16" fillId="0" borderId="17" xfId="0" applyFont="1" applyBorder="1" applyAlignment="1">
      <alignment horizontal="center" vertical="center" wrapText="1"/>
    </xf>
    <xf numFmtId="0" fontId="0" fillId="24" borderId="17" xfId="0" applyFill="1" applyBorder="1" applyAlignment="1">
      <alignment vertical="center"/>
    </xf>
    <xf numFmtId="0" fontId="10" fillId="16" borderId="18" xfId="0" applyFont="1" applyFill="1" applyBorder="1" applyAlignment="1" applyProtection="1">
      <alignment horizontal="center" vertical="center" wrapText="1"/>
      <protection hidden="1"/>
    </xf>
    <xf numFmtId="190" fontId="15" fillId="0" borderId="19" xfId="0" applyNumberFormat="1" applyFont="1" applyBorder="1" applyAlignment="1">
      <alignment horizontal="center" vertical="center" wrapText="1"/>
    </xf>
    <xf numFmtId="190" fontId="10" fillId="24" borderId="17" xfId="0" applyNumberFormat="1" applyFont="1" applyFill="1" applyBorder="1" applyAlignment="1">
      <alignment vertical="center"/>
    </xf>
    <xf numFmtId="190" fontId="15" fillId="0" borderId="17" xfId="0" applyNumberFormat="1" applyFont="1" applyBorder="1" applyAlignment="1">
      <alignment horizontal="center" vertical="center" wrapText="1"/>
    </xf>
    <xf numFmtId="190"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190" fontId="16" fillId="0" borderId="0" xfId="0" applyNumberFormat="1" applyFont="1" applyBorder="1" applyAlignment="1">
      <alignment horizontal="center" vertical="center" wrapText="1"/>
    </xf>
    <xf numFmtId="190" fontId="10" fillId="24" borderId="16" xfId="0" applyNumberFormat="1" applyFont="1" applyFill="1" applyBorder="1" applyAlignment="1">
      <alignment horizontal="center" vertical="center"/>
    </xf>
    <xf numFmtId="0" fontId="3" fillId="24" borderId="17" xfId="0" applyFont="1" applyFill="1" applyBorder="1" applyAlignment="1">
      <alignment horizontal="center" vertical="center"/>
    </xf>
    <xf numFmtId="190" fontId="10" fillId="24" borderId="17" xfId="0" applyNumberFormat="1" applyFont="1" applyFill="1" applyBorder="1" applyAlignment="1">
      <alignment horizontal="center" vertical="center"/>
    </xf>
    <xf numFmtId="4" fontId="10" fillId="0" borderId="20" xfId="53" applyNumberFormat="1" applyFont="1" applyFill="1" applyBorder="1" applyAlignment="1" applyProtection="1">
      <alignment horizontal="center" vertical="center" wrapText="1"/>
      <protection hidden="1"/>
    </xf>
    <xf numFmtId="4" fontId="0" fillId="24" borderId="21" xfId="0" applyNumberFormat="1" applyFill="1" applyBorder="1" applyAlignment="1">
      <alignment vertical="center"/>
    </xf>
    <xf numFmtId="189" fontId="18" fillId="0" borderId="0" xfId="47" applyNumberFormat="1" applyFont="1" applyBorder="1" applyAlignment="1" applyProtection="1">
      <alignment horizontal="left" vertical="center"/>
      <protection hidden="1"/>
    </xf>
    <xf numFmtId="190" fontId="15" fillId="0" borderId="22" xfId="0" applyNumberFormat="1" applyFont="1" applyBorder="1" applyAlignment="1">
      <alignment horizontal="center" vertical="center" wrapText="1"/>
    </xf>
    <xf numFmtId="190" fontId="15" fillId="0" borderId="23" xfId="0" applyNumberFormat="1" applyFont="1" applyBorder="1" applyAlignment="1">
      <alignment horizontal="center" vertical="center" wrapText="1"/>
    </xf>
    <xf numFmtId="0" fontId="15" fillId="0" borderId="23" xfId="0" applyFont="1" applyBorder="1" applyAlignment="1">
      <alignment vertical="center" wrapText="1"/>
    </xf>
    <xf numFmtId="0" fontId="16" fillId="0" borderId="23" xfId="0" applyFont="1" applyBorder="1" applyAlignment="1">
      <alignment horizontal="center" vertical="center" wrapText="1"/>
    </xf>
    <xf numFmtId="214" fontId="17" fillId="0" borderId="23" xfId="0" applyNumberFormat="1" applyFont="1" applyBorder="1" applyAlignment="1">
      <alignment horizontal="center" vertical="center" wrapText="1"/>
    </xf>
    <xf numFmtId="4" fontId="3" fillId="24" borderId="24" xfId="53" applyNumberFormat="1" applyFont="1" applyFill="1" applyBorder="1" applyAlignment="1" applyProtection="1">
      <alignment horizontal="center" vertical="center" wrapText="1"/>
      <protection hidden="1"/>
    </xf>
    <xf numFmtId="190" fontId="3" fillId="24" borderId="17" xfId="0" applyNumberFormat="1" applyFont="1" applyFill="1" applyBorder="1" applyAlignment="1">
      <alignment horizontal="center" vertical="center"/>
    </xf>
    <xf numFmtId="4" fontId="10" fillId="24" borderId="21" xfId="0" applyNumberFormat="1" applyFont="1" applyFill="1" applyBorder="1" applyAlignment="1">
      <alignment vertical="center"/>
    </xf>
    <xf numFmtId="214" fontId="19" fillId="24" borderId="25" xfId="0" applyNumberFormat="1" applyFont="1" applyFill="1" applyBorder="1" applyAlignment="1">
      <alignment horizontal="center" vertical="center" wrapText="1"/>
    </xf>
    <xf numFmtId="4" fontId="5" fillId="24" borderId="26" xfId="53" applyNumberFormat="1" applyFont="1" applyFill="1" applyBorder="1" applyAlignment="1" applyProtection="1">
      <alignment horizontal="right" vertical="center" wrapText="1"/>
      <protection hidden="1"/>
    </xf>
    <xf numFmtId="2" fontId="16" fillId="0" borderId="14" xfId="0" applyNumberFormat="1" applyFont="1" applyBorder="1" applyAlignment="1">
      <alignment horizontal="center" vertical="center" wrapText="1"/>
    </xf>
    <xf numFmtId="2" fontId="16" fillId="0" borderId="23" xfId="0" applyNumberFormat="1" applyFont="1" applyBorder="1" applyAlignment="1">
      <alignment horizontal="center" vertical="center" wrapText="1"/>
    </xf>
    <xf numFmtId="2" fontId="0" fillId="24" borderId="17" xfId="0" applyNumberFormat="1" applyFill="1" applyBorder="1" applyAlignment="1">
      <alignment vertical="center"/>
    </xf>
    <xf numFmtId="2" fontId="10" fillId="24" borderId="17" xfId="0" applyNumberFormat="1" applyFont="1" applyFill="1" applyBorder="1" applyAlignment="1">
      <alignment vertical="center"/>
    </xf>
    <xf numFmtId="2" fontId="16" fillId="0" borderId="17" xfId="0" applyNumberFormat="1" applyFont="1" applyBorder="1" applyAlignment="1">
      <alignment horizontal="center" vertical="center" wrapText="1"/>
    </xf>
    <xf numFmtId="214" fontId="17" fillId="24" borderId="27" xfId="0" applyNumberFormat="1" applyFont="1" applyFill="1" applyBorder="1" applyAlignment="1">
      <alignment horizontal="center" vertical="center" wrapText="1"/>
    </xf>
    <xf numFmtId="4" fontId="16" fillId="0" borderId="14" xfId="0" applyNumberFormat="1" applyFont="1" applyBorder="1" applyAlignment="1">
      <alignment horizontal="center" vertical="center" wrapText="1"/>
    </xf>
    <xf numFmtId="4" fontId="5" fillId="0" borderId="0" xfId="0" applyNumberFormat="1" applyFont="1" applyBorder="1" applyAlignment="1" applyProtection="1">
      <alignment vertical="center"/>
      <protection hidden="1"/>
    </xf>
    <xf numFmtId="4" fontId="10" fillId="16" borderId="12" xfId="0" applyNumberFormat="1" applyFont="1" applyFill="1" applyBorder="1" applyAlignment="1" applyProtection="1">
      <alignment horizontal="center" vertical="center" wrapText="1"/>
      <protection hidden="1"/>
    </xf>
    <xf numFmtId="4" fontId="10" fillId="24" borderId="17" xfId="0" applyNumberFormat="1" applyFont="1" applyFill="1" applyBorder="1" applyAlignment="1">
      <alignment vertical="center"/>
    </xf>
    <xf numFmtId="4" fontId="17" fillId="0" borderId="28" xfId="0" applyNumberFormat="1" applyFont="1" applyBorder="1" applyAlignment="1">
      <alignment horizontal="center" vertical="center" wrapText="1"/>
    </xf>
    <xf numFmtId="4" fontId="0" fillId="24" borderId="17" xfId="0" applyNumberFormat="1" applyFill="1" applyBorder="1" applyAlignment="1">
      <alignment vertical="center"/>
    </xf>
    <xf numFmtId="4" fontId="16" fillId="0" borderId="0" xfId="0" applyNumberFormat="1" applyFont="1" applyBorder="1" applyAlignment="1">
      <alignment horizontal="center" vertical="center" wrapText="1"/>
    </xf>
    <xf numFmtId="0" fontId="0" fillId="0" borderId="0" xfId="0" applyAlignment="1">
      <alignment vertical="center" wrapText="1"/>
    </xf>
    <xf numFmtId="176" fontId="20" fillId="24" borderId="29" xfId="53" applyNumberFormat="1" applyFont="1" applyFill="1" applyBorder="1" applyAlignment="1" applyProtection="1">
      <alignment horizontal="left" vertical="center" wrapText="1"/>
      <protection hidden="1"/>
    </xf>
    <xf numFmtId="176" fontId="20" fillId="24" borderId="30" xfId="53" applyNumberFormat="1"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0" xfId="0" applyFont="1" applyBorder="1" applyAlignment="1" applyProtection="1">
      <alignment vertical="center"/>
      <protection hidden="1"/>
    </xf>
    <xf numFmtId="3" fontId="10" fillId="0" borderId="17" xfId="0" applyNumberFormat="1" applyFont="1" applyBorder="1" applyAlignment="1" applyProtection="1">
      <alignment horizontal="left"/>
      <protection hidden="1" locked="0"/>
    </xf>
    <xf numFmtId="0" fontId="10" fillId="0" borderId="17" xfId="0" applyFont="1" applyBorder="1" applyAlignment="1" applyProtection="1">
      <alignment horizontal="left"/>
      <protection hidden="1" locked="0"/>
    </xf>
    <xf numFmtId="3" fontId="10" fillId="0" borderId="31" xfId="0" applyNumberFormat="1" applyFont="1" applyBorder="1" applyAlignment="1" applyProtection="1">
      <alignment horizontal="left"/>
      <protection hidden="1" locked="0"/>
    </xf>
    <xf numFmtId="214" fontId="12" fillId="24" borderId="32" xfId="0" applyNumberFormat="1" applyFont="1" applyFill="1" applyBorder="1" applyAlignment="1" applyProtection="1">
      <alignment horizontal="left" vertical="center" wrapText="1"/>
      <protection hidden="1"/>
    </xf>
    <xf numFmtId="214" fontId="12" fillId="24" borderId="33" xfId="0" applyNumberFormat="1" applyFont="1" applyFill="1" applyBorder="1" applyAlignment="1" applyProtection="1">
      <alignment horizontal="left" vertical="center" wrapText="1"/>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2">
    <dxf>
      <font>
        <b val="0"/>
        <i val="0"/>
        <u val="none"/>
        <strike val="0"/>
      </font>
      <fill>
        <patternFill>
          <bgColor indexed="43"/>
        </patternFill>
      </fill>
    </dxf>
    <dxf>
      <fill>
        <patternFill>
          <bgColor indexed="43"/>
        </patternFill>
      </fill>
    </dxf>
    <dxf>
      <fill>
        <patternFill>
          <bgColor indexed="52"/>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val="0"/>
        <color indexed="9"/>
      </font>
      <fill>
        <patternFill>
          <bgColor indexed="10"/>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u val="double"/>
        <strike val="0"/>
      </font>
      <fill>
        <patternFill>
          <bgColor rgb="FFFFCC00"/>
        </patternFill>
      </fill>
      <border>
        <left style="thin">
          <color rgb="FF000000"/>
        </left>
        <right style="thin">
          <color rgb="FF000000"/>
        </right>
        <top style="thin"/>
        <bottom style="thin">
          <color rgb="FF000000"/>
        </bottom>
      </border>
    </dxf>
    <dxf>
      <font>
        <b/>
        <i/>
        <u val="none"/>
        <strike val="0"/>
      </font>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0</xdr:row>
      <xdr:rowOff>0</xdr:rowOff>
    </xdr:from>
    <xdr:ext cx="4343400" cy="695325"/>
    <xdr:sp>
      <xdr:nvSpPr>
        <xdr:cNvPr id="1" name="Text Box 1"/>
        <xdr:cNvSpPr txBox="1">
          <a:spLocks noChangeArrowheads="1"/>
        </xdr:cNvSpPr>
      </xdr:nvSpPr>
      <xdr:spPr>
        <a:xfrm>
          <a:off x="86677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257175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L135"/>
  <sheetViews>
    <sheetView tabSelected="1" zoomScalePageLayoutView="0" workbookViewId="0" topLeftCell="A1">
      <selection activeCell="H1" sqref="H1"/>
    </sheetView>
  </sheetViews>
  <sheetFormatPr defaultColWidth="9.140625" defaultRowHeight="12.75"/>
  <cols>
    <col min="1" max="1" width="6.57421875" style="1" customWidth="1"/>
    <col min="2" max="2" width="12.57421875" style="1" customWidth="1"/>
    <col min="3" max="3" width="52.421875" style="2" customWidth="1"/>
    <col min="4" max="4" width="9.7109375" style="1" customWidth="1"/>
    <col min="5" max="5" width="7.421875" style="31" customWidth="1"/>
    <col min="6" max="6" width="10.140625" style="3" customWidth="1"/>
    <col min="7" max="7" width="11.421875" style="18" customWidth="1"/>
    <col min="8" max="8" width="13.28125" style="16" customWidth="1"/>
    <col min="9" max="9" width="8.8515625" style="2" hidden="1" customWidth="1"/>
    <col min="10" max="10" width="11.57421875" style="2" customWidth="1"/>
    <col min="11" max="16" width="9.140625" style="2" customWidth="1"/>
    <col min="17" max="17" width="10.00390625" style="2" bestFit="1" customWidth="1"/>
    <col min="18" max="16384" width="9.140625" style="2" customWidth="1"/>
  </cols>
  <sheetData>
    <row r="1" ht="58.5" customHeight="1">
      <c r="I1" s="4"/>
    </row>
    <row r="2" spans="1:8" ht="12.75">
      <c r="A2" s="99" t="s">
        <v>94</v>
      </c>
      <c r="B2" s="99"/>
      <c r="C2" s="99"/>
      <c r="D2" s="99"/>
      <c r="E2" s="99"/>
      <c r="F2" s="99"/>
      <c r="G2" s="99"/>
      <c r="H2" s="99"/>
    </row>
    <row r="3" spans="1:8" ht="12.75">
      <c r="A3" s="99" t="str">
        <f>UPPER(Dados!B1&amp;"  -  "&amp;Dados!B4)</f>
        <v>TOMADA DE PREÇOS Nº 009/2019  -  ABERTURA DAS PROPOSTAS: 13/09/2019 ÀS 10:00HS</v>
      </c>
      <c r="B3" s="99"/>
      <c r="C3" s="99"/>
      <c r="D3" s="99"/>
      <c r="E3" s="99"/>
      <c r="F3" s="99"/>
      <c r="G3" s="99"/>
      <c r="H3" s="99"/>
    </row>
    <row r="4" spans="1:8" ht="12.75">
      <c r="A4" s="105" t="str">
        <f>Dados!B3</f>
        <v>REFORMA E ADEQUAÇÃO DO HOSPITAL MUNICIPAL</v>
      </c>
      <c r="B4" s="105"/>
      <c r="C4" s="105"/>
      <c r="D4" s="105"/>
      <c r="E4" s="105"/>
      <c r="F4" s="105"/>
      <c r="G4" s="105"/>
      <c r="H4" s="105"/>
    </row>
    <row r="5" spans="1:8" ht="12.75">
      <c r="A5" s="99" t="str">
        <f>Dados!B2</f>
        <v>PROCESSO ADMINISTRATIVO Nº 1836/2019 de 17/05/2019</v>
      </c>
      <c r="B5" s="99"/>
      <c r="C5" s="99"/>
      <c r="D5" s="99"/>
      <c r="E5" s="99"/>
      <c r="F5" s="99"/>
      <c r="G5" s="99"/>
      <c r="H5" s="99"/>
    </row>
    <row r="6" spans="1:8" ht="12.75">
      <c r="A6" s="99" t="str">
        <f>Dados!B7</f>
        <v>MENOR PREÇO POR REGIME GLOBAL</v>
      </c>
      <c r="B6" s="99"/>
      <c r="C6" s="99"/>
      <c r="D6" s="99"/>
      <c r="E6" s="99"/>
      <c r="F6" s="99"/>
      <c r="G6" s="99"/>
      <c r="H6" s="99"/>
    </row>
    <row r="7" spans="1:8" ht="13.5" customHeight="1">
      <c r="A7" s="106" t="s">
        <v>102</v>
      </c>
      <c r="B7" s="106"/>
      <c r="C7" s="71">
        <f>Dados!B8</f>
        <v>297932.88724499993</v>
      </c>
      <c r="D7" s="8"/>
      <c r="E7" s="32"/>
      <c r="F7" s="89"/>
      <c r="G7" s="19"/>
      <c r="H7" s="15"/>
    </row>
    <row r="8" spans="1:8" s="10" customFormat="1" ht="12" customHeight="1">
      <c r="A8" s="20" t="s">
        <v>65</v>
      </c>
      <c r="B8" s="100"/>
      <c r="C8" s="100"/>
      <c r="D8" s="100"/>
      <c r="E8" s="100"/>
      <c r="F8" s="100"/>
      <c r="G8" s="100"/>
      <c r="H8" s="100"/>
    </row>
    <row r="9" spans="1:8" s="10" customFormat="1" ht="12" customHeight="1">
      <c r="A9" s="20" t="s">
        <v>66</v>
      </c>
      <c r="B9" s="102"/>
      <c r="C9" s="102"/>
      <c r="D9" s="102"/>
      <c r="E9" s="102"/>
      <c r="F9" s="102"/>
      <c r="G9" s="102"/>
      <c r="H9" s="102"/>
    </row>
    <row r="10" spans="1:8" s="10" customFormat="1" ht="12" customHeight="1">
      <c r="A10" s="20" t="s">
        <v>67</v>
      </c>
      <c r="B10" s="100"/>
      <c r="C10" s="101"/>
      <c r="D10" s="33" t="s">
        <v>73</v>
      </c>
      <c r="E10" s="100"/>
      <c r="F10" s="101"/>
      <c r="G10" s="101"/>
      <c r="H10" s="101"/>
    </row>
    <row r="11" spans="1:8" ht="4.5" customHeight="1">
      <c r="A11" s="5"/>
      <c r="B11" s="5"/>
      <c r="C11" s="37"/>
      <c r="D11" s="37"/>
      <c r="E11" s="38"/>
      <c r="F11" s="39"/>
      <c r="G11" s="40"/>
      <c r="H11" s="41"/>
    </row>
    <row r="12" spans="1:8" s="10" customFormat="1" ht="22.5">
      <c r="A12" s="43" t="s">
        <v>68</v>
      </c>
      <c r="B12" s="58" t="s">
        <v>156</v>
      </c>
      <c r="C12" s="44" t="s">
        <v>69</v>
      </c>
      <c r="D12" s="44" t="s">
        <v>70</v>
      </c>
      <c r="E12" s="44" t="s">
        <v>71</v>
      </c>
      <c r="F12" s="90" t="s">
        <v>90</v>
      </c>
      <c r="G12" s="47" t="s">
        <v>91</v>
      </c>
      <c r="H12" s="45" t="s">
        <v>72</v>
      </c>
    </row>
    <row r="13" spans="1:8" s="10" customFormat="1" ht="11.25" customHeight="1">
      <c r="A13" s="66">
        <v>1</v>
      </c>
      <c r="B13" s="68"/>
      <c r="C13" s="78" t="s">
        <v>199</v>
      </c>
      <c r="D13" s="60"/>
      <c r="E13" s="85"/>
      <c r="F13" s="91"/>
      <c r="G13" s="60"/>
      <c r="H13" s="79"/>
    </row>
    <row r="14" spans="1:12" s="10" customFormat="1" ht="48">
      <c r="A14" s="50" t="s">
        <v>99</v>
      </c>
      <c r="B14" s="59" t="s">
        <v>203</v>
      </c>
      <c r="C14" s="51" t="s">
        <v>204</v>
      </c>
      <c r="D14" s="52" t="s">
        <v>106</v>
      </c>
      <c r="E14" s="82">
        <v>24</v>
      </c>
      <c r="F14" s="53">
        <v>321.98</v>
      </c>
      <c r="G14" s="48"/>
      <c r="H14" s="69">
        <f>IF(G14="","",IF(ISTEXT(G14),"NC",G14*E14))</f>
      </c>
      <c r="I14" s="9">
        <f>F14*E14</f>
        <v>7727.52</v>
      </c>
      <c r="L14" s="9"/>
    </row>
    <row r="15" spans="1:12" s="10" customFormat="1" ht="48">
      <c r="A15" s="50" t="s">
        <v>113</v>
      </c>
      <c r="B15" s="59" t="s">
        <v>205</v>
      </c>
      <c r="C15" s="51" t="s">
        <v>206</v>
      </c>
      <c r="D15" s="52" t="s">
        <v>106</v>
      </c>
      <c r="E15" s="82">
        <v>3</v>
      </c>
      <c r="F15" s="53">
        <v>158.45</v>
      </c>
      <c r="G15" s="48"/>
      <c r="H15" s="69">
        <f>IF(G15="","",IF(ISTEXT(G15),"NC",G15*E15))</f>
      </c>
      <c r="I15" s="9">
        <f>F15*E15</f>
        <v>475.34999999999997</v>
      </c>
      <c r="L15" s="9"/>
    </row>
    <row r="16" spans="1:12" s="10" customFormat="1" ht="36">
      <c r="A16" s="50" t="s">
        <v>200</v>
      </c>
      <c r="B16" s="59" t="s">
        <v>207</v>
      </c>
      <c r="C16" s="51" t="s">
        <v>208</v>
      </c>
      <c r="D16" s="52" t="s">
        <v>103</v>
      </c>
      <c r="E16" s="82">
        <v>11.11</v>
      </c>
      <c r="F16" s="53">
        <v>66.14</v>
      </c>
      <c r="G16" s="48"/>
      <c r="H16" s="69">
        <f>IF(G16="","",IF(ISTEXT(G16),"NC",G16*E16))</f>
      </c>
      <c r="I16" s="9">
        <f>F16*E16</f>
        <v>734.8154</v>
      </c>
      <c r="L16" s="9"/>
    </row>
    <row r="17" spans="1:12" s="10" customFormat="1" ht="48">
      <c r="A17" s="50" t="s">
        <v>201</v>
      </c>
      <c r="B17" s="59" t="s">
        <v>209</v>
      </c>
      <c r="C17" s="51" t="s">
        <v>210</v>
      </c>
      <c r="D17" s="52" t="s">
        <v>106</v>
      </c>
      <c r="E17" s="82">
        <v>343.37</v>
      </c>
      <c r="F17" s="53">
        <v>14.54</v>
      </c>
      <c r="G17" s="48"/>
      <c r="H17" s="69">
        <f>IF(G17="","",IF(ISTEXT(G17),"NC",G17*E17))</f>
      </c>
      <c r="I17" s="9">
        <f>F17*E17</f>
        <v>4992.5998</v>
      </c>
      <c r="L17" s="9"/>
    </row>
    <row r="18" spans="1:12" s="10" customFormat="1" ht="24">
      <c r="A18" s="50" t="s">
        <v>202</v>
      </c>
      <c r="B18" s="59" t="s">
        <v>211</v>
      </c>
      <c r="C18" s="51" t="s">
        <v>212</v>
      </c>
      <c r="D18" s="52" t="s">
        <v>106</v>
      </c>
      <c r="E18" s="82">
        <v>22.5</v>
      </c>
      <c r="F18" s="53">
        <v>4.52</v>
      </c>
      <c r="G18" s="48"/>
      <c r="H18" s="69">
        <f>IF(G18="","",IF(ISTEXT(G18),"NC",G18*E18))</f>
      </c>
      <c r="I18" s="9">
        <f>F18*E18</f>
        <v>101.69999999999999</v>
      </c>
      <c r="L18" s="9"/>
    </row>
    <row r="19" spans="1:12" s="10" customFormat="1" ht="12.75">
      <c r="A19" s="54"/>
      <c r="B19" s="61"/>
      <c r="C19" s="55"/>
      <c r="D19" s="56"/>
      <c r="E19" s="86"/>
      <c r="F19" s="92" t="s">
        <v>95</v>
      </c>
      <c r="G19" s="76"/>
      <c r="H19" s="77">
        <f>SUM(H14:H18)</f>
        <v>0</v>
      </c>
      <c r="I19" s="9"/>
      <c r="L19" s="9"/>
    </row>
    <row r="20" spans="1:12" s="10" customFormat="1" ht="12.75">
      <c r="A20" s="66">
        <v>2</v>
      </c>
      <c r="B20" s="68"/>
      <c r="C20" s="67" t="s">
        <v>213</v>
      </c>
      <c r="D20" s="57"/>
      <c r="E20" s="84"/>
      <c r="F20" s="93"/>
      <c r="G20" s="57"/>
      <c r="H20" s="70"/>
      <c r="I20" s="9">
        <f>F20*E20</f>
        <v>0</v>
      </c>
      <c r="L20" s="9"/>
    </row>
    <row r="21" spans="1:12" s="10" customFormat="1" ht="72">
      <c r="A21" s="50" t="s">
        <v>100</v>
      </c>
      <c r="B21" s="59" t="s">
        <v>214</v>
      </c>
      <c r="C21" s="51" t="s">
        <v>215</v>
      </c>
      <c r="D21" s="52" t="s">
        <v>216</v>
      </c>
      <c r="E21" s="82">
        <v>256.96</v>
      </c>
      <c r="F21" s="53">
        <v>1.25</v>
      </c>
      <c r="G21" s="48"/>
      <c r="H21" s="69">
        <f>IF(G21="","",IF(ISTEXT(G21),"NC",G21*E21))</f>
      </c>
      <c r="I21" s="9">
        <f>F21*E21</f>
        <v>321.2</v>
      </c>
      <c r="L21" s="9"/>
    </row>
    <row r="22" spans="1:12" s="10" customFormat="1" ht="60">
      <c r="A22" s="50" t="s">
        <v>101</v>
      </c>
      <c r="B22" s="59" t="s">
        <v>217</v>
      </c>
      <c r="C22" s="51" t="s">
        <v>218</v>
      </c>
      <c r="D22" s="52" t="s">
        <v>219</v>
      </c>
      <c r="E22" s="82">
        <v>32.12</v>
      </c>
      <c r="F22" s="53">
        <v>38.48</v>
      </c>
      <c r="G22" s="48"/>
      <c r="H22" s="69">
        <f>IF(G22="","",IF(ISTEXT(G22),"NC",G22*E22))</f>
      </c>
      <c r="I22" s="9">
        <f>F22*E22</f>
        <v>1235.9775999999997</v>
      </c>
      <c r="L22" s="9"/>
    </row>
    <row r="23" spans="1:12" s="10" customFormat="1" ht="12.75">
      <c r="A23" s="72"/>
      <c r="B23" s="73"/>
      <c r="C23" s="74"/>
      <c r="D23" s="75"/>
      <c r="E23" s="83"/>
      <c r="F23" s="92" t="s">
        <v>95</v>
      </c>
      <c r="G23" s="76"/>
      <c r="H23" s="77">
        <f>SUM(H21:H22)</f>
        <v>0</v>
      </c>
      <c r="I23" s="9"/>
      <c r="L23" s="9"/>
    </row>
    <row r="24" spans="1:8" s="10" customFormat="1" ht="11.25" customHeight="1">
      <c r="A24" s="66">
        <v>3</v>
      </c>
      <c r="B24" s="68"/>
      <c r="C24" s="78" t="s">
        <v>114</v>
      </c>
      <c r="D24" s="60"/>
      <c r="E24" s="85"/>
      <c r="F24" s="91"/>
      <c r="G24" s="60"/>
      <c r="H24" s="79"/>
    </row>
    <row r="25" spans="1:12" s="10" customFormat="1" ht="84">
      <c r="A25" s="50" t="s">
        <v>107</v>
      </c>
      <c r="B25" s="59" t="s">
        <v>220</v>
      </c>
      <c r="C25" s="51" t="s">
        <v>221</v>
      </c>
      <c r="D25" s="52" t="s">
        <v>106</v>
      </c>
      <c r="E25" s="82">
        <v>31.2</v>
      </c>
      <c r="F25" s="88">
        <v>114.44</v>
      </c>
      <c r="G25" s="48"/>
      <c r="H25" s="69">
        <f aca="true" t="shared" si="0" ref="H25:H30">IF(G25="","",IF(ISTEXT(G25),"NC",G25*E25))</f>
      </c>
      <c r="I25" s="9">
        <f aca="true" t="shared" si="1" ref="I25:I30">F25*E25</f>
        <v>3570.528</v>
      </c>
      <c r="L25" s="9"/>
    </row>
    <row r="26" spans="1:12" s="10" customFormat="1" ht="36">
      <c r="A26" s="50" t="s">
        <v>157</v>
      </c>
      <c r="B26" s="59" t="s">
        <v>222</v>
      </c>
      <c r="C26" s="51" t="s">
        <v>223</v>
      </c>
      <c r="D26" s="52" t="s">
        <v>224</v>
      </c>
      <c r="E26" s="82">
        <v>260</v>
      </c>
      <c r="F26" s="88">
        <v>8.51</v>
      </c>
      <c r="G26" s="48"/>
      <c r="H26" s="69">
        <f t="shared" si="0"/>
      </c>
      <c r="I26" s="9">
        <f t="shared" si="1"/>
        <v>2212.6</v>
      </c>
      <c r="L26" s="9"/>
    </row>
    <row r="27" spans="1:12" s="10" customFormat="1" ht="60">
      <c r="A27" s="50" t="s">
        <v>158</v>
      </c>
      <c r="B27" s="59" t="s">
        <v>225</v>
      </c>
      <c r="C27" s="51" t="s">
        <v>226</v>
      </c>
      <c r="D27" s="52" t="s">
        <v>106</v>
      </c>
      <c r="E27" s="82">
        <v>31.2</v>
      </c>
      <c r="F27" s="88">
        <v>36.99</v>
      </c>
      <c r="G27" s="48"/>
      <c r="H27" s="69">
        <f t="shared" si="0"/>
      </c>
      <c r="I27" s="9">
        <f t="shared" si="1"/>
        <v>1154.088</v>
      </c>
      <c r="L27" s="9"/>
    </row>
    <row r="28" spans="1:12" s="10" customFormat="1" ht="24">
      <c r="A28" s="50" t="s">
        <v>159</v>
      </c>
      <c r="B28" s="59" t="s">
        <v>227</v>
      </c>
      <c r="C28" s="51" t="s">
        <v>228</v>
      </c>
      <c r="D28" s="52" t="s">
        <v>104</v>
      </c>
      <c r="E28" s="82">
        <v>6</v>
      </c>
      <c r="F28" s="88">
        <v>28.42</v>
      </c>
      <c r="G28" s="48"/>
      <c r="H28" s="69">
        <f t="shared" si="0"/>
      </c>
      <c r="I28" s="9">
        <f t="shared" si="1"/>
        <v>170.52</v>
      </c>
      <c r="L28" s="9"/>
    </row>
    <row r="29" spans="1:12" s="10" customFormat="1" ht="24">
      <c r="A29" s="50" t="s">
        <v>160</v>
      </c>
      <c r="B29" s="59" t="s">
        <v>229</v>
      </c>
      <c r="C29" s="51" t="s">
        <v>230</v>
      </c>
      <c r="D29" s="52" t="s">
        <v>104</v>
      </c>
      <c r="E29" s="82">
        <v>5.2</v>
      </c>
      <c r="F29" s="88">
        <v>72.46</v>
      </c>
      <c r="G29" s="48"/>
      <c r="H29" s="69">
        <f t="shared" si="0"/>
      </c>
      <c r="I29" s="9">
        <f t="shared" si="1"/>
        <v>376.792</v>
      </c>
      <c r="L29" s="9"/>
    </row>
    <row r="30" spans="1:12" s="10" customFormat="1" ht="24">
      <c r="A30" s="50" t="s">
        <v>161</v>
      </c>
      <c r="B30" s="59" t="s">
        <v>231</v>
      </c>
      <c r="C30" s="51" t="s">
        <v>232</v>
      </c>
      <c r="D30" s="52" t="s">
        <v>104</v>
      </c>
      <c r="E30" s="82">
        <v>5.2</v>
      </c>
      <c r="F30" s="88">
        <v>45.36</v>
      </c>
      <c r="G30" s="48"/>
      <c r="H30" s="69">
        <f t="shared" si="0"/>
      </c>
      <c r="I30" s="9">
        <f t="shared" si="1"/>
        <v>235.872</v>
      </c>
      <c r="L30" s="9"/>
    </row>
    <row r="31" spans="1:12" s="10" customFormat="1" ht="12.75">
      <c r="A31" s="54"/>
      <c r="B31" s="61"/>
      <c r="C31" s="55"/>
      <c r="D31" s="56"/>
      <c r="E31" s="86"/>
      <c r="F31" s="92" t="s">
        <v>95</v>
      </c>
      <c r="G31" s="76"/>
      <c r="H31" s="77">
        <f>SUM(H25:H30)</f>
        <v>0</v>
      </c>
      <c r="I31" s="9"/>
      <c r="L31" s="9"/>
    </row>
    <row r="32" spans="1:12" s="10" customFormat="1" ht="12.75">
      <c r="A32" s="66">
        <v>4</v>
      </c>
      <c r="B32" s="68"/>
      <c r="C32" s="67" t="s">
        <v>162</v>
      </c>
      <c r="D32" s="57"/>
      <c r="E32" s="84"/>
      <c r="F32" s="93"/>
      <c r="G32" s="57"/>
      <c r="H32" s="70"/>
      <c r="I32" s="9">
        <f>F32*E32</f>
        <v>0</v>
      </c>
      <c r="L32" s="9"/>
    </row>
    <row r="33" spans="1:12" s="10" customFormat="1" ht="60">
      <c r="A33" s="50" t="s">
        <v>116</v>
      </c>
      <c r="B33" s="59" t="s">
        <v>233</v>
      </c>
      <c r="C33" s="51" t="s">
        <v>234</v>
      </c>
      <c r="D33" s="52" t="s">
        <v>106</v>
      </c>
      <c r="E33" s="82">
        <v>434.25</v>
      </c>
      <c r="F33" s="88">
        <v>43.77</v>
      </c>
      <c r="G33" s="48"/>
      <c r="H33" s="69">
        <f>IF(G33="","",IF(ISTEXT(G33),"NC",G33*E33))</f>
      </c>
      <c r="I33" s="9">
        <f>F33*E33</f>
        <v>19007.1225</v>
      </c>
      <c r="L33" s="9"/>
    </row>
    <row r="34" spans="1:12" s="10" customFormat="1" ht="36">
      <c r="A34" s="50" t="s">
        <v>108</v>
      </c>
      <c r="B34" s="59" t="s">
        <v>235</v>
      </c>
      <c r="C34" s="51" t="s">
        <v>236</v>
      </c>
      <c r="D34" s="52" t="s">
        <v>106</v>
      </c>
      <c r="E34" s="82">
        <v>10</v>
      </c>
      <c r="F34" s="88">
        <v>321.91</v>
      </c>
      <c r="G34" s="48"/>
      <c r="H34" s="69">
        <f>IF(G34="","",IF(ISTEXT(G34),"NC",G34*E34))</f>
      </c>
      <c r="I34" s="9">
        <f>F34*E34</f>
        <v>3219.1000000000004</v>
      </c>
      <c r="L34" s="9"/>
    </row>
    <row r="35" spans="1:12" s="10" customFormat="1" ht="12.75">
      <c r="A35" s="72"/>
      <c r="B35" s="73"/>
      <c r="C35" s="74"/>
      <c r="D35" s="75"/>
      <c r="E35" s="83"/>
      <c r="F35" s="92" t="s">
        <v>95</v>
      </c>
      <c r="G35" s="76"/>
      <c r="H35" s="77">
        <f>SUM(H33:H34)</f>
        <v>0</v>
      </c>
      <c r="I35" s="9"/>
      <c r="L35" s="9"/>
    </row>
    <row r="36" spans="1:8" s="10" customFormat="1" ht="11.25" customHeight="1">
      <c r="A36" s="66">
        <v>5</v>
      </c>
      <c r="B36" s="68"/>
      <c r="C36" s="78" t="s">
        <v>115</v>
      </c>
      <c r="D36" s="60"/>
      <c r="E36" s="85"/>
      <c r="F36" s="91"/>
      <c r="G36" s="60"/>
      <c r="H36" s="79"/>
    </row>
    <row r="37" spans="1:12" s="10" customFormat="1" ht="24">
      <c r="A37" s="50" t="s">
        <v>109</v>
      </c>
      <c r="B37" s="59" t="s">
        <v>237</v>
      </c>
      <c r="C37" s="51" t="s">
        <v>238</v>
      </c>
      <c r="D37" s="52" t="s">
        <v>103</v>
      </c>
      <c r="E37" s="82">
        <v>0.75</v>
      </c>
      <c r="F37" s="88">
        <v>1378.42</v>
      </c>
      <c r="G37" s="48"/>
      <c r="H37" s="69">
        <f>IF(G37="","",IF(ISTEXT(G37),"NC",G37*E37))</f>
      </c>
      <c r="I37" s="9">
        <f>F37*E37</f>
        <v>1033.815</v>
      </c>
      <c r="L37" s="9"/>
    </row>
    <row r="38" spans="1:12" s="10" customFormat="1" ht="48">
      <c r="A38" s="50" t="s">
        <v>110</v>
      </c>
      <c r="B38" s="59" t="s">
        <v>239</v>
      </c>
      <c r="C38" s="51" t="s">
        <v>240</v>
      </c>
      <c r="D38" s="52" t="s">
        <v>103</v>
      </c>
      <c r="E38" s="82">
        <v>3</v>
      </c>
      <c r="F38" s="88">
        <v>371.68</v>
      </c>
      <c r="G38" s="48"/>
      <c r="H38" s="69">
        <f>IF(G38="","",IF(ISTEXT(G38),"NC",G38*E38))</f>
      </c>
      <c r="I38" s="9">
        <f>F38*E38</f>
        <v>1115.04</v>
      </c>
      <c r="L38" s="9"/>
    </row>
    <row r="39" spans="1:12" s="10" customFormat="1" ht="84">
      <c r="A39" s="50" t="s">
        <v>117</v>
      </c>
      <c r="B39" s="59" t="s">
        <v>241</v>
      </c>
      <c r="C39" s="51" t="s">
        <v>242</v>
      </c>
      <c r="D39" s="52" t="s">
        <v>103</v>
      </c>
      <c r="E39" s="82">
        <v>1.5</v>
      </c>
      <c r="F39" s="88">
        <v>1758.12</v>
      </c>
      <c r="G39" s="48"/>
      <c r="H39" s="69">
        <f>IF(G39="","",IF(ISTEXT(G39),"NC",G39*E39))</f>
      </c>
      <c r="I39" s="9">
        <f>F39*E39</f>
        <v>2637.18</v>
      </c>
      <c r="L39" s="9"/>
    </row>
    <row r="40" spans="1:12" s="10" customFormat="1" ht="12.75">
      <c r="A40" s="54"/>
      <c r="B40" s="61"/>
      <c r="C40" s="55"/>
      <c r="D40" s="56"/>
      <c r="E40" s="86"/>
      <c r="F40" s="92" t="s">
        <v>95</v>
      </c>
      <c r="G40" s="76"/>
      <c r="H40" s="77">
        <f>SUM(H37:H39)</f>
        <v>0</v>
      </c>
      <c r="I40" s="9"/>
      <c r="L40" s="9"/>
    </row>
    <row r="41" spans="1:12" s="10" customFormat="1" ht="12.75">
      <c r="A41" s="66">
        <v>6</v>
      </c>
      <c r="B41" s="68"/>
      <c r="C41" s="67" t="s">
        <v>243</v>
      </c>
      <c r="D41" s="57"/>
      <c r="E41" s="84"/>
      <c r="F41" s="93"/>
      <c r="G41" s="57"/>
      <c r="H41" s="70"/>
      <c r="I41" s="9">
        <f>F41*E41</f>
        <v>0</v>
      </c>
      <c r="L41" s="9"/>
    </row>
    <row r="42" spans="1:12" s="10" customFormat="1" ht="48">
      <c r="A42" s="50" t="s">
        <v>111</v>
      </c>
      <c r="B42" s="59" t="s">
        <v>244</v>
      </c>
      <c r="C42" s="51" t="s">
        <v>245</v>
      </c>
      <c r="D42" s="52" t="s">
        <v>106</v>
      </c>
      <c r="E42" s="82">
        <v>868.5</v>
      </c>
      <c r="F42" s="88">
        <v>22.1</v>
      </c>
      <c r="G42" s="48"/>
      <c r="H42" s="69">
        <f>IF(G42="","",IF(ISTEXT(G42),"NC",G42*E42))</f>
      </c>
      <c r="I42" s="9">
        <f>F42*E42</f>
        <v>19193.850000000002</v>
      </c>
      <c r="L42" s="9"/>
    </row>
    <row r="43" spans="1:12" s="10" customFormat="1" ht="72">
      <c r="A43" s="50" t="s">
        <v>112</v>
      </c>
      <c r="B43" s="59" t="s">
        <v>246</v>
      </c>
      <c r="C43" s="51" t="s">
        <v>247</v>
      </c>
      <c r="D43" s="52" t="s">
        <v>106</v>
      </c>
      <c r="E43" s="82">
        <v>83.92</v>
      </c>
      <c r="F43" s="88">
        <v>53.28</v>
      </c>
      <c r="G43" s="48"/>
      <c r="H43" s="69">
        <f aca="true" t="shared" si="2" ref="H43:H53">IF(G43="","",IF(ISTEXT(G43),"NC",G43*E43))</f>
      </c>
      <c r="I43" s="9">
        <f aca="true" t="shared" si="3" ref="I43:I53">F43*E43</f>
        <v>4471.2576</v>
      </c>
      <c r="L43" s="9"/>
    </row>
    <row r="44" spans="1:12" s="10" customFormat="1" ht="24">
      <c r="A44" s="50" t="s">
        <v>118</v>
      </c>
      <c r="B44" s="59" t="s">
        <v>248</v>
      </c>
      <c r="C44" s="51" t="s">
        <v>249</v>
      </c>
      <c r="D44" s="52" t="s">
        <v>106</v>
      </c>
      <c r="E44" s="82">
        <v>349.02</v>
      </c>
      <c r="F44" s="88">
        <v>5.19</v>
      </c>
      <c r="G44" s="48"/>
      <c r="H44" s="69">
        <f t="shared" si="2"/>
      </c>
      <c r="I44" s="9">
        <f t="shared" si="3"/>
        <v>1811.4138</v>
      </c>
      <c r="L44" s="9"/>
    </row>
    <row r="45" spans="1:12" s="10" customFormat="1" ht="48">
      <c r="A45" s="50" t="s">
        <v>163</v>
      </c>
      <c r="B45" s="59" t="s">
        <v>250</v>
      </c>
      <c r="C45" s="51" t="s">
        <v>251</v>
      </c>
      <c r="D45" s="52" t="s">
        <v>106</v>
      </c>
      <c r="E45" s="82">
        <v>349.02</v>
      </c>
      <c r="F45" s="88">
        <v>38.9</v>
      </c>
      <c r="G45" s="48"/>
      <c r="H45" s="69">
        <f t="shared" si="2"/>
      </c>
      <c r="I45" s="9">
        <f t="shared" si="3"/>
        <v>13576.877999999999</v>
      </c>
      <c r="L45" s="9"/>
    </row>
    <row r="46" spans="1:12" s="10" customFormat="1" ht="36">
      <c r="A46" s="50" t="s">
        <v>164</v>
      </c>
      <c r="B46" s="59" t="s">
        <v>252</v>
      </c>
      <c r="C46" s="51" t="s">
        <v>253</v>
      </c>
      <c r="D46" s="52"/>
      <c r="E46" s="82">
        <v>66.22</v>
      </c>
      <c r="F46" s="88">
        <v>49.9</v>
      </c>
      <c r="G46" s="48"/>
      <c r="H46" s="69">
        <f t="shared" si="2"/>
      </c>
      <c r="I46" s="9">
        <f t="shared" si="3"/>
        <v>3304.3779999999997</v>
      </c>
      <c r="L46" s="9"/>
    </row>
    <row r="47" spans="1:12" s="10" customFormat="1" ht="84">
      <c r="A47" s="50" t="s">
        <v>165</v>
      </c>
      <c r="B47" s="59" t="s">
        <v>254</v>
      </c>
      <c r="C47" s="51" t="s">
        <v>255</v>
      </c>
      <c r="D47" s="52" t="s">
        <v>106</v>
      </c>
      <c r="E47" s="82">
        <v>80.13</v>
      </c>
      <c r="F47" s="88">
        <v>74.55</v>
      </c>
      <c r="G47" s="48"/>
      <c r="H47" s="69">
        <f t="shared" si="2"/>
      </c>
      <c r="I47" s="9">
        <f t="shared" si="3"/>
        <v>5973.691499999999</v>
      </c>
      <c r="L47" s="9"/>
    </row>
    <row r="48" spans="1:12" s="10" customFormat="1" ht="48">
      <c r="A48" s="50" t="s">
        <v>166</v>
      </c>
      <c r="B48" s="59" t="s">
        <v>256</v>
      </c>
      <c r="C48" s="51" t="s">
        <v>257</v>
      </c>
      <c r="D48" s="52" t="s">
        <v>106</v>
      </c>
      <c r="E48" s="82">
        <v>102.5</v>
      </c>
      <c r="F48" s="88">
        <v>90.92</v>
      </c>
      <c r="G48" s="48"/>
      <c r="H48" s="69">
        <f t="shared" si="2"/>
      </c>
      <c r="I48" s="9">
        <f t="shared" si="3"/>
        <v>9319.3</v>
      </c>
      <c r="L48" s="9"/>
    </row>
    <row r="49" spans="1:12" s="10" customFormat="1" ht="48">
      <c r="A49" s="50" t="s">
        <v>167</v>
      </c>
      <c r="B49" s="59" t="s">
        <v>258</v>
      </c>
      <c r="C49" s="51" t="s">
        <v>259</v>
      </c>
      <c r="D49" s="52" t="s">
        <v>106</v>
      </c>
      <c r="E49" s="82">
        <v>180.3</v>
      </c>
      <c r="F49" s="88">
        <v>48.62</v>
      </c>
      <c r="G49" s="48"/>
      <c r="H49" s="69">
        <f t="shared" si="2"/>
      </c>
      <c r="I49" s="9">
        <f t="shared" si="3"/>
        <v>8766.186</v>
      </c>
      <c r="L49" s="9"/>
    </row>
    <row r="50" spans="1:12" s="10" customFormat="1" ht="48">
      <c r="A50" s="50" t="s">
        <v>168</v>
      </c>
      <c r="B50" s="59" t="s">
        <v>260</v>
      </c>
      <c r="C50" s="51" t="s">
        <v>261</v>
      </c>
      <c r="D50" s="52" t="s">
        <v>106</v>
      </c>
      <c r="E50" s="82">
        <v>29.56</v>
      </c>
      <c r="F50" s="88">
        <v>376.47</v>
      </c>
      <c r="G50" s="48"/>
      <c r="H50" s="69">
        <f t="shared" si="2"/>
      </c>
      <c r="I50" s="9">
        <f t="shared" si="3"/>
        <v>11128.4532</v>
      </c>
      <c r="L50" s="9"/>
    </row>
    <row r="51" spans="1:12" s="10" customFormat="1" ht="96">
      <c r="A51" s="50" t="s">
        <v>169</v>
      </c>
      <c r="B51" s="59" t="s">
        <v>262</v>
      </c>
      <c r="C51" s="51" t="s">
        <v>263</v>
      </c>
      <c r="D51" s="52" t="s">
        <v>106</v>
      </c>
      <c r="E51" s="82">
        <v>336.31</v>
      </c>
      <c r="F51" s="88">
        <v>74.41</v>
      </c>
      <c r="G51" s="48"/>
      <c r="H51" s="69">
        <f t="shared" si="2"/>
      </c>
      <c r="I51" s="9">
        <f t="shared" si="3"/>
        <v>25024.8271</v>
      </c>
      <c r="L51" s="9"/>
    </row>
    <row r="52" spans="1:12" s="10" customFormat="1" ht="24">
      <c r="A52" s="50" t="s">
        <v>170</v>
      </c>
      <c r="B52" s="59" t="s">
        <v>264</v>
      </c>
      <c r="C52" s="51" t="s">
        <v>265</v>
      </c>
      <c r="D52" s="52" t="s">
        <v>104</v>
      </c>
      <c r="E52" s="82">
        <v>12.5</v>
      </c>
      <c r="F52" s="88">
        <v>48.18</v>
      </c>
      <c r="G52" s="48"/>
      <c r="H52" s="69">
        <f t="shared" si="2"/>
      </c>
      <c r="I52" s="9">
        <f t="shared" si="3"/>
        <v>602.25</v>
      </c>
      <c r="L52" s="9"/>
    </row>
    <row r="53" spans="1:12" s="10" customFormat="1" ht="24">
      <c r="A53" s="50" t="s">
        <v>171</v>
      </c>
      <c r="B53" s="59" t="s">
        <v>266</v>
      </c>
      <c r="C53" s="51" t="s">
        <v>267</v>
      </c>
      <c r="D53" s="52" t="s">
        <v>104</v>
      </c>
      <c r="E53" s="82">
        <v>46.35</v>
      </c>
      <c r="F53" s="88">
        <v>74.19</v>
      </c>
      <c r="G53" s="48"/>
      <c r="H53" s="69">
        <f t="shared" si="2"/>
      </c>
      <c r="I53" s="9">
        <f t="shared" si="3"/>
        <v>3438.7065</v>
      </c>
      <c r="L53" s="9"/>
    </row>
    <row r="54" spans="1:12" s="10" customFormat="1" ht="12.75">
      <c r="A54" s="72"/>
      <c r="B54" s="73"/>
      <c r="C54" s="74"/>
      <c r="D54" s="75"/>
      <c r="E54" s="83"/>
      <c r="F54" s="92" t="s">
        <v>95</v>
      </c>
      <c r="G54" s="76"/>
      <c r="H54" s="77">
        <f>SUM(H42:H53)</f>
        <v>0</v>
      </c>
      <c r="I54" s="9"/>
      <c r="L54" s="9"/>
    </row>
    <row r="55" spans="1:8" s="10" customFormat="1" ht="11.25" customHeight="1">
      <c r="A55" s="66">
        <v>7</v>
      </c>
      <c r="B55" s="68"/>
      <c r="C55" s="78" t="s">
        <v>119</v>
      </c>
      <c r="D55" s="60"/>
      <c r="E55" s="85"/>
      <c r="F55" s="91"/>
      <c r="G55" s="60"/>
      <c r="H55" s="79"/>
    </row>
    <row r="56" spans="1:12" s="10" customFormat="1" ht="72">
      <c r="A56" s="50" t="s">
        <v>120</v>
      </c>
      <c r="B56" s="59" t="s">
        <v>268</v>
      </c>
      <c r="C56" s="51" t="s">
        <v>269</v>
      </c>
      <c r="D56" s="52" t="s">
        <v>121</v>
      </c>
      <c r="E56" s="82">
        <v>2</v>
      </c>
      <c r="F56" s="88">
        <v>616.4</v>
      </c>
      <c r="G56" s="48"/>
      <c r="H56" s="69">
        <f>IF(G56="","",IF(ISTEXT(G56),"NC",G56*E56))</f>
      </c>
      <c r="I56" s="9">
        <f>F56*E56</f>
        <v>1232.8</v>
      </c>
      <c r="L56" s="9"/>
    </row>
    <row r="57" spans="1:12" s="10" customFormat="1" ht="72">
      <c r="A57" s="50" t="s">
        <v>122</v>
      </c>
      <c r="B57" s="59" t="s">
        <v>270</v>
      </c>
      <c r="C57" s="51" t="s">
        <v>271</v>
      </c>
      <c r="D57" s="52" t="s">
        <v>121</v>
      </c>
      <c r="E57" s="82">
        <v>1</v>
      </c>
      <c r="F57" s="88">
        <v>913.25</v>
      </c>
      <c r="G57" s="48"/>
      <c r="H57" s="69">
        <f>IF(G57="","",IF(ISTEXT(G57),"NC",G57*E57))</f>
      </c>
      <c r="I57" s="9">
        <f>F57*E57</f>
        <v>913.25</v>
      </c>
      <c r="L57" s="9"/>
    </row>
    <row r="58" spans="1:12" s="10" customFormat="1" ht="72">
      <c r="A58" s="50" t="s">
        <v>123</v>
      </c>
      <c r="B58" s="59" t="s">
        <v>272</v>
      </c>
      <c r="C58" s="51" t="s">
        <v>273</v>
      </c>
      <c r="D58" s="52" t="s">
        <v>121</v>
      </c>
      <c r="E58" s="82">
        <v>22</v>
      </c>
      <c r="F58" s="88">
        <v>916.74</v>
      </c>
      <c r="G58" s="48"/>
      <c r="H58" s="69">
        <f aca="true" t="shared" si="4" ref="H58:H67">IF(G58="","",IF(ISTEXT(G58),"NC",G58*E58))</f>
      </c>
      <c r="I58" s="9">
        <f aca="true" t="shared" si="5" ref="I58:I67">F58*E58</f>
        <v>20168.28</v>
      </c>
      <c r="L58" s="9"/>
    </row>
    <row r="59" spans="1:12" s="10" customFormat="1" ht="84">
      <c r="A59" s="50" t="s">
        <v>124</v>
      </c>
      <c r="B59" s="59" t="s">
        <v>274</v>
      </c>
      <c r="C59" s="51" t="s">
        <v>275</v>
      </c>
      <c r="D59" s="52" t="s">
        <v>121</v>
      </c>
      <c r="E59" s="82">
        <v>1</v>
      </c>
      <c r="F59" s="88">
        <v>1158.45</v>
      </c>
      <c r="G59" s="48"/>
      <c r="H59" s="69">
        <f t="shared" si="4"/>
      </c>
      <c r="I59" s="9">
        <f t="shared" si="5"/>
        <v>1158.45</v>
      </c>
      <c r="L59" s="9"/>
    </row>
    <row r="60" spans="1:12" s="10" customFormat="1" ht="84">
      <c r="A60" s="50" t="s">
        <v>125</v>
      </c>
      <c r="B60" s="59" t="s">
        <v>276</v>
      </c>
      <c r="C60" s="51" t="s">
        <v>277</v>
      </c>
      <c r="D60" s="52" t="s">
        <v>121</v>
      </c>
      <c r="E60" s="82">
        <v>1</v>
      </c>
      <c r="F60" s="88">
        <v>1923.49</v>
      </c>
      <c r="G60" s="48"/>
      <c r="H60" s="69">
        <f t="shared" si="4"/>
      </c>
      <c r="I60" s="9">
        <f t="shared" si="5"/>
        <v>1923.49</v>
      </c>
      <c r="L60" s="9"/>
    </row>
    <row r="61" spans="1:12" s="10" customFormat="1" ht="84">
      <c r="A61" s="50" t="s">
        <v>126</v>
      </c>
      <c r="B61" s="59" t="s">
        <v>278</v>
      </c>
      <c r="C61" s="51" t="s">
        <v>279</v>
      </c>
      <c r="D61" s="52" t="s">
        <v>121</v>
      </c>
      <c r="E61" s="82">
        <v>1</v>
      </c>
      <c r="F61" s="88">
        <v>1759.14</v>
      </c>
      <c r="G61" s="48"/>
      <c r="H61" s="69">
        <f t="shared" si="4"/>
      </c>
      <c r="I61" s="9">
        <f t="shared" si="5"/>
        <v>1759.14</v>
      </c>
      <c r="L61" s="9"/>
    </row>
    <row r="62" spans="1:12" s="10" customFormat="1" ht="24">
      <c r="A62" s="50" t="s">
        <v>172</v>
      </c>
      <c r="B62" s="59" t="s">
        <v>280</v>
      </c>
      <c r="C62" s="51" t="s">
        <v>281</v>
      </c>
      <c r="D62" s="52" t="s">
        <v>121</v>
      </c>
      <c r="E62" s="82">
        <v>28</v>
      </c>
      <c r="F62" s="88">
        <v>115.38</v>
      </c>
      <c r="G62" s="48"/>
      <c r="H62" s="69">
        <f t="shared" si="4"/>
      </c>
      <c r="I62" s="9">
        <f t="shared" si="5"/>
        <v>3230.64</v>
      </c>
      <c r="L62" s="9"/>
    </row>
    <row r="63" spans="1:12" s="10" customFormat="1" ht="36">
      <c r="A63" s="50" t="s">
        <v>173</v>
      </c>
      <c r="B63" s="59" t="s">
        <v>282</v>
      </c>
      <c r="C63" s="51" t="s">
        <v>283</v>
      </c>
      <c r="D63" s="52" t="s">
        <v>106</v>
      </c>
      <c r="E63" s="82">
        <v>3.89</v>
      </c>
      <c r="F63" s="88">
        <v>322.37</v>
      </c>
      <c r="G63" s="48"/>
      <c r="H63" s="69">
        <f t="shared" si="4"/>
      </c>
      <c r="I63" s="9">
        <f t="shared" si="5"/>
        <v>1254.0193000000002</v>
      </c>
      <c r="L63" s="9"/>
    </row>
    <row r="64" spans="1:12" s="10" customFormat="1" ht="36">
      <c r="A64" s="50" t="s">
        <v>174</v>
      </c>
      <c r="B64" s="59" t="s">
        <v>284</v>
      </c>
      <c r="C64" s="51" t="s">
        <v>285</v>
      </c>
      <c r="D64" s="52" t="s">
        <v>106</v>
      </c>
      <c r="E64" s="82">
        <v>7</v>
      </c>
      <c r="F64" s="88">
        <v>322.25</v>
      </c>
      <c r="G64" s="48"/>
      <c r="H64" s="69">
        <f t="shared" si="4"/>
      </c>
      <c r="I64" s="9">
        <f t="shared" si="5"/>
        <v>2255.75</v>
      </c>
      <c r="L64" s="9"/>
    </row>
    <row r="65" spans="1:12" s="10" customFormat="1" ht="96">
      <c r="A65" s="50" t="s">
        <v>175</v>
      </c>
      <c r="B65" s="59" t="s">
        <v>286</v>
      </c>
      <c r="C65" s="51" t="s">
        <v>287</v>
      </c>
      <c r="D65" s="52" t="s">
        <v>121</v>
      </c>
      <c r="E65" s="82">
        <v>2</v>
      </c>
      <c r="F65" s="88">
        <v>561.05</v>
      </c>
      <c r="G65" s="48"/>
      <c r="H65" s="69">
        <f t="shared" si="4"/>
      </c>
      <c r="I65" s="9">
        <f t="shared" si="5"/>
        <v>1122.1</v>
      </c>
      <c r="L65" s="9"/>
    </row>
    <row r="66" spans="1:12" s="10" customFormat="1" ht="84">
      <c r="A66" s="50" t="s">
        <v>176</v>
      </c>
      <c r="B66" s="59" t="s">
        <v>288</v>
      </c>
      <c r="C66" s="51" t="s">
        <v>289</v>
      </c>
      <c r="D66" s="52" t="s">
        <v>121</v>
      </c>
      <c r="E66" s="82">
        <v>28</v>
      </c>
      <c r="F66" s="88">
        <v>19.92</v>
      </c>
      <c r="G66" s="48"/>
      <c r="H66" s="69">
        <f t="shared" si="4"/>
      </c>
      <c r="I66" s="9">
        <f t="shared" si="5"/>
        <v>557.76</v>
      </c>
      <c r="L66" s="9"/>
    </row>
    <row r="67" spans="1:12" s="10" customFormat="1" ht="24">
      <c r="A67" s="50" t="s">
        <v>177</v>
      </c>
      <c r="B67" s="59" t="s">
        <v>290</v>
      </c>
      <c r="C67" s="51" t="s">
        <v>291</v>
      </c>
      <c r="D67" s="52" t="s">
        <v>121</v>
      </c>
      <c r="E67" s="82">
        <v>28</v>
      </c>
      <c r="F67" s="88">
        <v>76.98</v>
      </c>
      <c r="G67" s="48"/>
      <c r="H67" s="69">
        <f t="shared" si="4"/>
      </c>
      <c r="I67" s="9">
        <f t="shared" si="5"/>
        <v>2155.44</v>
      </c>
      <c r="L67" s="9"/>
    </row>
    <row r="68" spans="1:12" s="10" customFormat="1" ht="36">
      <c r="A68" s="50" t="s">
        <v>178</v>
      </c>
      <c r="B68" s="59" t="s">
        <v>292</v>
      </c>
      <c r="C68" s="51" t="s">
        <v>293</v>
      </c>
      <c r="D68" s="52" t="s">
        <v>121</v>
      </c>
      <c r="E68" s="82">
        <v>4</v>
      </c>
      <c r="F68" s="88">
        <v>128.22</v>
      </c>
      <c r="G68" s="48"/>
      <c r="H68" s="69">
        <f>IF(G68="","",IF(ISTEXT(G68),"NC",G68*E68))</f>
      </c>
      <c r="I68" s="9">
        <f>F68*E68</f>
        <v>512.88</v>
      </c>
      <c r="L68" s="9"/>
    </row>
    <row r="69" spans="1:12" s="10" customFormat="1" ht="36">
      <c r="A69" s="50" t="s">
        <v>179</v>
      </c>
      <c r="B69" s="59" t="s">
        <v>294</v>
      </c>
      <c r="C69" s="51" t="s">
        <v>295</v>
      </c>
      <c r="D69" s="52" t="s">
        <v>106</v>
      </c>
      <c r="E69" s="82">
        <v>40.12</v>
      </c>
      <c r="F69" s="88">
        <v>340</v>
      </c>
      <c r="G69" s="48"/>
      <c r="H69" s="69">
        <f>IF(G69="","",IF(ISTEXT(G69),"NC",G69*E69))</f>
      </c>
      <c r="I69" s="9">
        <f>F69*E69</f>
        <v>13640.8</v>
      </c>
      <c r="L69" s="9"/>
    </row>
    <row r="70" spans="1:12" s="10" customFormat="1" ht="48">
      <c r="A70" s="50" t="s">
        <v>180</v>
      </c>
      <c r="B70" s="59" t="s">
        <v>296</v>
      </c>
      <c r="C70" s="51" t="s">
        <v>297</v>
      </c>
      <c r="D70" s="52" t="s">
        <v>121</v>
      </c>
      <c r="E70" s="82">
        <v>1</v>
      </c>
      <c r="F70" s="88">
        <v>92.98</v>
      </c>
      <c r="G70" s="48"/>
      <c r="H70" s="69">
        <f>IF(G70="","",IF(ISTEXT(G70),"NC",G70*E70))</f>
      </c>
      <c r="I70" s="9">
        <f>F70*E70</f>
        <v>92.98</v>
      </c>
      <c r="L70" s="9"/>
    </row>
    <row r="71" spans="1:12" s="10" customFormat="1" ht="60">
      <c r="A71" s="50" t="s">
        <v>181</v>
      </c>
      <c r="B71" s="59" t="s">
        <v>298</v>
      </c>
      <c r="C71" s="51" t="s">
        <v>299</v>
      </c>
      <c r="D71" s="52" t="s">
        <v>121</v>
      </c>
      <c r="E71" s="82">
        <v>1</v>
      </c>
      <c r="F71" s="88">
        <v>332.06</v>
      </c>
      <c r="G71" s="48"/>
      <c r="H71" s="69">
        <f>IF(G71="","",IF(ISTEXT(G71),"NC",G71*E71))</f>
      </c>
      <c r="I71" s="9">
        <f>F71*E71</f>
        <v>332.06</v>
      </c>
      <c r="L71" s="9"/>
    </row>
    <row r="72" spans="1:12" s="10" customFormat="1" ht="24">
      <c r="A72" s="50" t="s">
        <v>300</v>
      </c>
      <c r="B72" s="59" t="s">
        <v>301</v>
      </c>
      <c r="C72" s="51" t="s">
        <v>302</v>
      </c>
      <c r="D72" s="52" t="s">
        <v>121</v>
      </c>
      <c r="E72" s="82">
        <v>2</v>
      </c>
      <c r="F72" s="88">
        <v>415.8</v>
      </c>
      <c r="G72" s="48"/>
      <c r="H72" s="69">
        <f>IF(G72="","",IF(ISTEXT(G72),"NC",G72*E72))</f>
      </c>
      <c r="I72" s="9">
        <f>F72*E72</f>
        <v>831.6</v>
      </c>
      <c r="L72" s="9"/>
    </row>
    <row r="73" spans="1:12" s="10" customFormat="1" ht="12.75">
      <c r="A73" s="54"/>
      <c r="B73" s="61"/>
      <c r="C73" s="55"/>
      <c r="D73" s="56"/>
      <c r="E73" s="86"/>
      <c r="F73" s="92" t="s">
        <v>95</v>
      </c>
      <c r="G73" s="76"/>
      <c r="H73" s="77">
        <f>SUM(H56:H72)</f>
        <v>0</v>
      </c>
      <c r="I73" s="9"/>
      <c r="L73" s="9"/>
    </row>
    <row r="74" spans="1:12" s="10" customFormat="1" ht="12.75">
      <c r="A74" s="66">
        <v>8</v>
      </c>
      <c r="B74" s="68"/>
      <c r="C74" s="67" t="s">
        <v>127</v>
      </c>
      <c r="D74" s="57"/>
      <c r="E74" s="84"/>
      <c r="F74" s="93"/>
      <c r="G74" s="57"/>
      <c r="H74" s="70"/>
      <c r="I74" s="9">
        <f>F74*E74</f>
        <v>0</v>
      </c>
      <c r="L74" s="9"/>
    </row>
    <row r="75" spans="1:12" s="10" customFormat="1" ht="72">
      <c r="A75" s="50" t="s">
        <v>128</v>
      </c>
      <c r="B75" s="59" t="s">
        <v>303</v>
      </c>
      <c r="C75" s="51" t="s">
        <v>304</v>
      </c>
      <c r="D75" s="52" t="s">
        <v>106</v>
      </c>
      <c r="E75" s="82">
        <v>2932.65</v>
      </c>
      <c r="F75" s="88">
        <v>9.54</v>
      </c>
      <c r="G75" s="48"/>
      <c r="H75" s="69">
        <f>IF(G75="","",IF(ISTEXT(G75),"NC",G75*E75))</f>
      </c>
      <c r="I75" s="9">
        <f>F75*E75</f>
        <v>27977.481</v>
      </c>
      <c r="L75" s="9"/>
    </row>
    <row r="76" spans="1:12" s="10" customFormat="1" ht="72">
      <c r="A76" s="50" t="s">
        <v>129</v>
      </c>
      <c r="B76" s="59" t="s">
        <v>305</v>
      </c>
      <c r="C76" s="51" t="s">
        <v>306</v>
      </c>
      <c r="D76" s="52" t="s">
        <v>106</v>
      </c>
      <c r="E76" s="82">
        <v>213.57</v>
      </c>
      <c r="F76" s="88">
        <v>30.57</v>
      </c>
      <c r="G76" s="48"/>
      <c r="H76" s="69">
        <f>IF(G76="","",IF(ISTEXT(G76),"NC",G76*E76))</f>
      </c>
      <c r="I76" s="9">
        <f>F76*E76</f>
        <v>6528.8349</v>
      </c>
      <c r="L76" s="9"/>
    </row>
    <row r="77" spans="1:12" s="10" customFormat="1" ht="60">
      <c r="A77" s="50" t="s">
        <v>130</v>
      </c>
      <c r="B77" s="59" t="s">
        <v>307</v>
      </c>
      <c r="C77" s="51" t="s">
        <v>308</v>
      </c>
      <c r="D77" s="52" t="s">
        <v>106</v>
      </c>
      <c r="E77" s="82">
        <v>36.2</v>
      </c>
      <c r="F77" s="88">
        <v>14.2</v>
      </c>
      <c r="G77" s="48"/>
      <c r="H77" s="69">
        <f>IF(G77="","",IF(ISTEXT(G77),"NC",G77*E77))</f>
      </c>
      <c r="I77" s="9">
        <f>F77*E77</f>
        <v>514.04</v>
      </c>
      <c r="L77" s="9"/>
    </row>
    <row r="78" spans="1:12" s="10" customFormat="1" ht="48">
      <c r="A78" s="50" t="s">
        <v>182</v>
      </c>
      <c r="B78" s="59" t="s">
        <v>309</v>
      </c>
      <c r="C78" s="51" t="s">
        <v>310</v>
      </c>
      <c r="D78" s="52" t="s">
        <v>106</v>
      </c>
      <c r="E78" s="82">
        <v>103.65</v>
      </c>
      <c r="F78" s="88">
        <v>10.25</v>
      </c>
      <c r="G78" s="48"/>
      <c r="H78" s="69">
        <f>IF(G78="","",IF(ISTEXT(G78),"NC",G78*E78))</f>
      </c>
      <c r="I78" s="9">
        <f>F78*E78</f>
        <v>1062.4125000000001</v>
      </c>
      <c r="L78" s="9"/>
    </row>
    <row r="79" spans="1:12" s="10" customFormat="1" ht="12.75">
      <c r="A79" s="72"/>
      <c r="B79" s="73"/>
      <c r="C79" s="74"/>
      <c r="D79" s="75"/>
      <c r="E79" s="83"/>
      <c r="F79" s="92" t="s">
        <v>95</v>
      </c>
      <c r="G79" s="76"/>
      <c r="H79" s="77">
        <f>SUM(H75:H78)</f>
        <v>0</v>
      </c>
      <c r="I79" s="9"/>
      <c r="L79" s="9"/>
    </row>
    <row r="80" spans="1:8" s="10" customFormat="1" ht="11.25" customHeight="1">
      <c r="A80" s="66">
        <v>9</v>
      </c>
      <c r="B80" s="68"/>
      <c r="C80" s="78" t="s">
        <v>155</v>
      </c>
      <c r="D80" s="60"/>
      <c r="E80" s="85"/>
      <c r="F80" s="91"/>
      <c r="G80" s="60"/>
      <c r="H80" s="79"/>
    </row>
    <row r="81" spans="1:12" s="10" customFormat="1" ht="72">
      <c r="A81" s="50" t="s">
        <v>131</v>
      </c>
      <c r="B81" s="59" t="s">
        <v>311</v>
      </c>
      <c r="C81" s="51" t="s">
        <v>0</v>
      </c>
      <c r="D81" s="52" t="s">
        <v>121</v>
      </c>
      <c r="E81" s="82">
        <v>7</v>
      </c>
      <c r="F81" s="88">
        <v>180.97</v>
      </c>
      <c r="G81" s="48"/>
      <c r="H81" s="69">
        <f>IF(G81="","",IF(ISTEXT(G81),"NC",G81*E81))</f>
      </c>
      <c r="I81" s="9">
        <f>F81*E81</f>
        <v>1266.79</v>
      </c>
      <c r="L81" s="9"/>
    </row>
    <row r="82" spans="1:12" s="10" customFormat="1" ht="72">
      <c r="A82" s="50" t="s">
        <v>132</v>
      </c>
      <c r="B82" s="59" t="s">
        <v>1</v>
      </c>
      <c r="C82" s="51" t="s">
        <v>2</v>
      </c>
      <c r="D82" s="52" t="s">
        <v>121</v>
      </c>
      <c r="E82" s="82">
        <v>4</v>
      </c>
      <c r="F82" s="88">
        <v>178.37</v>
      </c>
      <c r="G82" s="48"/>
      <c r="H82" s="69">
        <f>IF(G82="","",IF(ISTEXT(G82),"NC",G82*E82))</f>
      </c>
      <c r="I82" s="9">
        <f>F82*E82</f>
        <v>713.48</v>
      </c>
      <c r="L82" s="9"/>
    </row>
    <row r="83" spans="1:12" s="10" customFormat="1" ht="72">
      <c r="A83" s="50" t="s">
        <v>133</v>
      </c>
      <c r="B83" s="59" t="s">
        <v>3</v>
      </c>
      <c r="C83" s="51" t="s">
        <v>4</v>
      </c>
      <c r="D83" s="52" t="s">
        <v>121</v>
      </c>
      <c r="E83" s="82">
        <v>2</v>
      </c>
      <c r="F83" s="88">
        <v>180.63</v>
      </c>
      <c r="G83" s="48"/>
      <c r="H83" s="69">
        <f>IF(G83="","",IF(ISTEXT(G83),"NC",G83*E83))</f>
      </c>
      <c r="I83" s="9">
        <f>F83*E83</f>
        <v>361.26</v>
      </c>
      <c r="L83" s="9"/>
    </row>
    <row r="84" spans="1:12" s="10" customFormat="1" ht="36">
      <c r="A84" s="50" t="s">
        <v>134</v>
      </c>
      <c r="B84" s="59" t="s">
        <v>5</v>
      </c>
      <c r="C84" s="51" t="s">
        <v>6</v>
      </c>
      <c r="D84" s="52" t="s">
        <v>121</v>
      </c>
      <c r="E84" s="82">
        <v>7</v>
      </c>
      <c r="F84" s="88">
        <v>40.26</v>
      </c>
      <c r="G84" s="48"/>
      <c r="H84" s="69">
        <f>IF(G84="","",IF(ISTEXT(G84),"NC",G84*E84))</f>
      </c>
      <c r="I84" s="9">
        <f>F84*E84</f>
        <v>281.82</v>
      </c>
      <c r="L84" s="9"/>
    </row>
    <row r="85" spans="1:12" s="10" customFormat="1" ht="12.75">
      <c r="A85" s="54"/>
      <c r="B85" s="61"/>
      <c r="C85" s="55"/>
      <c r="D85" s="56"/>
      <c r="E85" s="86"/>
      <c r="F85" s="92" t="s">
        <v>95</v>
      </c>
      <c r="G85" s="76"/>
      <c r="H85" s="77">
        <f>SUM(H81:H84)</f>
        <v>0</v>
      </c>
      <c r="I85" s="9"/>
      <c r="L85" s="9"/>
    </row>
    <row r="86" spans="1:12" s="10" customFormat="1" ht="12.75">
      <c r="A86" s="66">
        <v>10</v>
      </c>
      <c r="B86" s="68"/>
      <c r="C86" s="67" t="s">
        <v>7</v>
      </c>
      <c r="D86" s="57"/>
      <c r="E86" s="84"/>
      <c r="F86" s="93"/>
      <c r="G86" s="57"/>
      <c r="H86" s="70"/>
      <c r="I86" s="9">
        <f>F86*E86</f>
        <v>0</v>
      </c>
      <c r="L86" s="9"/>
    </row>
    <row r="87" spans="1:12" s="10" customFormat="1" ht="60">
      <c r="A87" s="50" t="s">
        <v>135</v>
      </c>
      <c r="B87" s="59" t="s">
        <v>8</v>
      </c>
      <c r="C87" s="51" t="s">
        <v>9</v>
      </c>
      <c r="D87" s="52" t="s">
        <v>184</v>
      </c>
      <c r="E87" s="82">
        <v>2</v>
      </c>
      <c r="F87" s="88">
        <v>177.22</v>
      </c>
      <c r="G87" s="48"/>
      <c r="H87" s="69">
        <f>IF(G87="","",IF(ISTEXT(G87),"NC",G87*E87))</f>
      </c>
      <c r="I87" s="9">
        <f>F87*E87</f>
        <v>354.44</v>
      </c>
      <c r="L87" s="9"/>
    </row>
    <row r="88" spans="1:12" s="10" customFormat="1" ht="60">
      <c r="A88" s="50" t="s">
        <v>136</v>
      </c>
      <c r="B88" s="59" t="s">
        <v>10</v>
      </c>
      <c r="C88" s="51" t="s">
        <v>11</v>
      </c>
      <c r="D88" s="52" t="s">
        <v>121</v>
      </c>
      <c r="E88" s="82">
        <v>6</v>
      </c>
      <c r="F88" s="88">
        <v>139.56</v>
      </c>
      <c r="G88" s="48"/>
      <c r="H88" s="69">
        <f aca="true" t="shared" si="6" ref="H88:H97">IF(G88="","",IF(ISTEXT(G88),"NC",G88*E88))</f>
      </c>
      <c r="I88" s="9">
        <f aca="true" t="shared" si="7" ref="I88:I97">F88*E88</f>
        <v>837.36</v>
      </c>
      <c r="L88" s="9"/>
    </row>
    <row r="89" spans="1:12" s="10" customFormat="1" ht="96">
      <c r="A89" s="50" t="s">
        <v>137</v>
      </c>
      <c r="B89" s="59" t="s">
        <v>12</v>
      </c>
      <c r="C89" s="51" t="s">
        <v>13</v>
      </c>
      <c r="D89" s="52" t="s">
        <v>121</v>
      </c>
      <c r="E89" s="82">
        <v>11</v>
      </c>
      <c r="F89" s="88">
        <v>242.88</v>
      </c>
      <c r="G89" s="48"/>
      <c r="H89" s="69">
        <f t="shared" si="6"/>
      </c>
      <c r="I89" s="9">
        <f t="shared" si="7"/>
        <v>2671.68</v>
      </c>
      <c r="L89" s="9"/>
    </row>
    <row r="90" spans="1:12" s="10" customFormat="1" ht="48">
      <c r="A90" s="50" t="s">
        <v>138</v>
      </c>
      <c r="B90" s="59" t="s">
        <v>14</v>
      </c>
      <c r="C90" s="51" t="s">
        <v>15</v>
      </c>
      <c r="D90" s="52" t="s">
        <v>121</v>
      </c>
      <c r="E90" s="82">
        <v>4</v>
      </c>
      <c r="F90" s="88">
        <v>229.19</v>
      </c>
      <c r="G90" s="48"/>
      <c r="H90" s="69">
        <f t="shared" si="6"/>
      </c>
      <c r="I90" s="9">
        <f t="shared" si="7"/>
        <v>916.76</v>
      </c>
      <c r="L90" s="9"/>
    </row>
    <row r="91" spans="1:12" s="10" customFormat="1" ht="48">
      <c r="A91" s="50" t="s">
        <v>140</v>
      </c>
      <c r="B91" s="59" t="s">
        <v>16</v>
      </c>
      <c r="C91" s="51" t="s">
        <v>17</v>
      </c>
      <c r="D91" s="52" t="s">
        <v>121</v>
      </c>
      <c r="E91" s="82">
        <v>6</v>
      </c>
      <c r="F91" s="88">
        <v>157.42</v>
      </c>
      <c r="G91" s="48"/>
      <c r="H91" s="69">
        <f t="shared" si="6"/>
      </c>
      <c r="I91" s="9">
        <f t="shared" si="7"/>
        <v>944.52</v>
      </c>
      <c r="L91" s="9"/>
    </row>
    <row r="92" spans="1:12" s="10" customFormat="1" ht="24">
      <c r="A92" s="50" t="s">
        <v>141</v>
      </c>
      <c r="B92" s="59" t="s">
        <v>18</v>
      </c>
      <c r="C92" s="51" t="s">
        <v>19</v>
      </c>
      <c r="D92" s="52" t="s">
        <v>139</v>
      </c>
      <c r="E92" s="82">
        <v>1</v>
      </c>
      <c r="F92" s="88">
        <v>51</v>
      </c>
      <c r="G92" s="48"/>
      <c r="H92" s="69">
        <f t="shared" si="6"/>
      </c>
      <c r="I92" s="9">
        <f t="shared" si="7"/>
        <v>51</v>
      </c>
      <c r="L92" s="9"/>
    </row>
    <row r="93" spans="1:12" s="10" customFormat="1" ht="48">
      <c r="A93" s="50" t="s">
        <v>142</v>
      </c>
      <c r="B93" s="59" t="s">
        <v>20</v>
      </c>
      <c r="C93" s="51" t="s">
        <v>21</v>
      </c>
      <c r="D93" s="52" t="s">
        <v>121</v>
      </c>
      <c r="E93" s="82">
        <v>2</v>
      </c>
      <c r="F93" s="88">
        <v>192.06</v>
      </c>
      <c r="G93" s="48"/>
      <c r="H93" s="69">
        <f t="shared" si="6"/>
      </c>
      <c r="I93" s="9">
        <f t="shared" si="7"/>
        <v>384.12</v>
      </c>
      <c r="L93" s="9"/>
    </row>
    <row r="94" spans="1:12" s="10" customFormat="1" ht="72">
      <c r="A94" s="50" t="s">
        <v>143</v>
      </c>
      <c r="B94" s="59" t="s">
        <v>22</v>
      </c>
      <c r="C94" s="51" t="s">
        <v>23</v>
      </c>
      <c r="D94" s="52" t="s">
        <v>121</v>
      </c>
      <c r="E94" s="82">
        <v>6</v>
      </c>
      <c r="F94" s="88">
        <v>214.3</v>
      </c>
      <c r="G94" s="48"/>
      <c r="H94" s="69">
        <f t="shared" si="6"/>
      </c>
      <c r="I94" s="9">
        <f t="shared" si="7"/>
        <v>1285.8000000000002</v>
      </c>
      <c r="L94" s="9"/>
    </row>
    <row r="95" spans="1:12" s="10" customFormat="1" ht="60">
      <c r="A95" s="50" t="s">
        <v>144</v>
      </c>
      <c r="B95" s="59" t="s">
        <v>24</v>
      </c>
      <c r="C95" s="51" t="s">
        <v>25</v>
      </c>
      <c r="D95" s="52" t="s">
        <v>121</v>
      </c>
      <c r="E95" s="82">
        <v>15</v>
      </c>
      <c r="F95" s="88">
        <v>210.93</v>
      </c>
      <c r="G95" s="48"/>
      <c r="H95" s="69">
        <f t="shared" si="6"/>
      </c>
      <c r="I95" s="9">
        <f t="shared" si="7"/>
        <v>3163.9500000000003</v>
      </c>
      <c r="L95" s="9"/>
    </row>
    <row r="96" spans="1:12" s="10" customFormat="1" ht="60">
      <c r="A96" s="50" t="s">
        <v>145</v>
      </c>
      <c r="B96" s="59" t="s">
        <v>26</v>
      </c>
      <c r="C96" s="51" t="s">
        <v>27</v>
      </c>
      <c r="D96" s="52" t="s">
        <v>121</v>
      </c>
      <c r="E96" s="82">
        <v>2</v>
      </c>
      <c r="F96" s="88">
        <v>401.05</v>
      </c>
      <c r="G96" s="48"/>
      <c r="H96" s="69">
        <f t="shared" si="6"/>
      </c>
      <c r="I96" s="9">
        <f t="shared" si="7"/>
        <v>802.1</v>
      </c>
      <c r="L96" s="9"/>
    </row>
    <row r="97" spans="1:12" s="10" customFormat="1" ht="36">
      <c r="A97" s="50" t="s">
        <v>146</v>
      </c>
      <c r="B97" s="59" t="s">
        <v>28</v>
      </c>
      <c r="C97" s="51" t="s">
        <v>29</v>
      </c>
      <c r="D97" s="52" t="s">
        <v>121</v>
      </c>
      <c r="E97" s="82">
        <v>2</v>
      </c>
      <c r="F97" s="88">
        <v>231.96</v>
      </c>
      <c r="G97" s="48"/>
      <c r="H97" s="69">
        <f t="shared" si="6"/>
      </c>
      <c r="I97" s="9">
        <f t="shared" si="7"/>
        <v>463.92</v>
      </c>
      <c r="L97" s="9"/>
    </row>
    <row r="98" spans="1:12" s="10" customFormat="1" ht="24">
      <c r="A98" s="50" t="s">
        <v>147</v>
      </c>
      <c r="B98" s="59" t="s">
        <v>30</v>
      </c>
      <c r="C98" s="51" t="s">
        <v>31</v>
      </c>
      <c r="D98" s="52" t="s">
        <v>121</v>
      </c>
      <c r="E98" s="82">
        <v>6</v>
      </c>
      <c r="F98" s="88">
        <v>24.24</v>
      </c>
      <c r="G98" s="48"/>
      <c r="H98" s="69">
        <f aca="true" t="shared" si="8" ref="H98:H113">IF(G98="","",IF(ISTEXT(G98),"NC",G98*E98))</f>
      </c>
      <c r="I98" s="9">
        <f aca="true" t="shared" si="9" ref="I98:I113">F98*E98</f>
        <v>145.44</v>
      </c>
      <c r="L98" s="9"/>
    </row>
    <row r="99" spans="1:12" s="10" customFormat="1" ht="24">
      <c r="A99" s="50" t="s">
        <v>148</v>
      </c>
      <c r="B99" s="59" t="s">
        <v>32</v>
      </c>
      <c r="C99" s="51" t="s">
        <v>33</v>
      </c>
      <c r="D99" s="52" t="s">
        <v>121</v>
      </c>
      <c r="E99" s="82">
        <v>2</v>
      </c>
      <c r="F99" s="88">
        <v>29.71</v>
      </c>
      <c r="G99" s="48"/>
      <c r="H99" s="69">
        <f t="shared" si="8"/>
      </c>
      <c r="I99" s="9">
        <f t="shared" si="9"/>
        <v>59.42</v>
      </c>
      <c r="L99" s="9"/>
    </row>
    <row r="100" spans="1:12" s="10" customFormat="1" ht="24">
      <c r="A100" s="50" t="s">
        <v>149</v>
      </c>
      <c r="B100" s="59" t="s">
        <v>34</v>
      </c>
      <c r="C100" s="51" t="s">
        <v>35</v>
      </c>
      <c r="D100" s="52" t="s">
        <v>121</v>
      </c>
      <c r="E100" s="82">
        <v>8</v>
      </c>
      <c r="F100" s="88">
        <v>27.48</v>
      </c>
      <c r="G100" s="48"/>
      <c r="H100" s="69">
        <f t="shared" si="8"/>
      </c>
      <c r="I100" s="9">
        <f t="shared" si="9"/>
        <v>219.84</v>
      </c>
      <c r="L100" s="9"/>
    </row>
    <row r="101" spans="1:12" s="10" customFormat="1" ht="24">
      <c r="A101" s="50" t="s">
        <v>150</v>
      </c>
      <c r="B101" s="59" t="s">
        <v>36</v>
      </c>
      <c r="C101" s="51" t="s">
        <v>37</v>
      </c>
      <c r="D101" s="52" t="s">
        <v>121</v>
      </c>
      <c r="E101" s="82">
        <v>4</v>
      </c>
      <c r="F101" s="88">
        <v>29.33</v>
      </c>
      <c r="G101" s="48"/>
      <c r="H101" s="69">
        <f t="shared" si="8"/>
      </c>
      <c r="I101" s="9">
        <f t="shared" si="9"/>
        <v>117.32</v>
      </c>
      <c r="L101" s="9"/>
    </row>
    <row r="102" spans="1:12" s="10" customFormat="1" ht="24">
      <c r="A102" s="50" t="s">
        <v>151</v>
      </c>
      <c r="B102" s="59" t="s">
        <v>38</v>
      </c>
      <c r="C102" s="51" t="s">
        <v>39</v>
      </c>
      <c r="D102" s="52" t="s">
        <v>121</v>
      </c>
      <c r="E102" s="82">
        <v>1</v>
      </c>
      <c r="F102" s="88">
        <v>697.2</v>
      </c>
      <c r="G102" s="48"/>
      <c r="H102" s="69">
        <f t="shared" si="8"/>
      </c>
      <c r="I102" s="9">
        <f t="shared" si="9"/>
        <v>697.2</v>
      </c>
      <c r="L102" s="9"/>
    </row>
    <row r="103" spans="1:12" s="10" customFormat="1" ht="24">
      <c r="A103" s="50" t="s">
        <v>152</v>
      </c>
      <c r="B103" s="59" t="s">
        <v>40</v>
      </c>
      <c r="C103" s="51" t="s">
        <v>41</v>
      </c>
      <c r="D103" s="52" t="s">
        <v>121</v>
      </c>
      <c r="E103" s="82">
        <v>1</v>
      </c>
      <c r="F103" s="88">
        <v>796.95</v>
      </c>
      <c r="G103" s="48"/>
      <c r="H103" s="69">
        <f t="shared" si="8"/>
      </c>
      <c r="I103" s="9">
        <f t="shared" si="9"/>
        <v>796.95</v>
      </c>
      <c r="L103" s="9"/>
    </row>
    <row r="104" spans="1:12" s="10" customFormat="1" ht="60">
      <c r="A104" s="50" t="s">
        <v>153</v>
      </c>
      <c r="B104" s="59" t="s">
        <v>42</v>
      </c>
      <c r="C104" s="51" t="s">
        <v>43</v>
      </c>
      <c r="D104" s="52" t="s">
        <v>121</v>
      </c>
      <c r="E104" s="82">
        <v>1</v>
      </c>
      <c r="F104" s="88">
        <v>2415.19</v>
      </c>
      <c r="G104" s="48"/>
      <c r="H104" s="69">
        <f t="shared" si="8"/>
      </c>
      <c r="I104" s="9">
        <f t="shared" si="9"/>
        <v>2415.19</v>
      </c>
      <c r="L104" s="9"/>
    </row>
    <row r="105" spans="1:12" s="10" customFormat="1" ht="36">
      <c r="A105" s="50" t="s">
        <v>183</v>
      </c>
      <c r="B105" s="59" t="s">
        <v>44</v>
      </c>
      <c r="C105" s="51" t="s">
        <v>45</v>
      </c>
      <c r="D105" s="52" t="s">
        <v>121</v>
      </c>
      <c r="E105" s="82">
        <v>7</v>
      </c>
      <c r="F105" s="88">
        <v>516.22</v>
      </c>
      <c r="G105" s="48"/>
      <c r="H105" s="69">
        <f t="shared" si="8"/>
      </c>
      <c r="I105" s="9">
        <f t="shared" si="9"/>
        <v>3613.54</v>
      </c>
      <c r="L105" s="9"/>
    </row>
    <row r="106" spans="1:12" s="10" customFormat="1" ht="72">
      <c r="A106" s="50" t="s">
        <v>185</v>
      </c>
      <c r="B106" s="59" t="s">
        <v>46</v>
      </c>
      <c r="C106" s="51" t="s">
        <v>47</v>
      </c>
      <c r="D106" s="52" t="s">
        <v>121</v>
      </c>
      <c r="E106" s="82">
        <v>4</v>
      </c>
      <c r="F106" s="88">
        <v>1993.66</v>
      </c>
      <c r="G106" s="48"/>
      <c r="H106" s="69">
        <f t="shared" si="8"/>
      </c>
      <c r="I106" s="9">
        <f t="shared" si="9"/>
        <v>7974.64</v>
      </c>
      <c r="L106" s="9"/>
    </row>
    <row r="107" spans="1:12" s="10" customFormat="1" ht="48">
      <c r="A107" s="50" t="s">
        <v>186</v>
      </c>
      <c r="B107" s="59" t="s">
        <v>48</v>
      </c>
      <c r="C107" s="51" t="s">
        <v>49</v>
      </c>
      <c r="D107" s="52" t="s">
        <v>121</v>
      </c>
      <c r="E107" s="82">
        <v>1</v>
      </c>
      <c r="F107" s="88">
        <v>1309.37</v>
      </c>
      <c r="G107" s="48"/>
      <c r="H107" s="69">
        <f t="shared" si="8"/>
      </c>
      <c r="I107" s="9">
        <f t="shared" si="9"/>
        <v>1309.37</v>
      </c>
      <c r="L107" s="9"/>
    </row>
    <row r="108" spans="1:12" s="10" customFormat="1" ht="60">
      <c r="A108" s="50" t="s">
        <v>187</v>
      </c>
      <c r="B108" s="59" t="s">
        <v>50</v>
      </c>
      <c r="C108" s="51" t="s">
        <v>51</v>
      </c>
      <c r="D108" s="52" t="s">
        <v>106</v>
      </c>
      <c r="E108" s="82">
        <v>4.37</v>
      </c>
      <c r="F108" s="88">
        <v>496.16</v>
      </c>
      <c r="G108" s="48"/>
      <c r="H108" s="69">
        <f t="shared" si="8"/>
      </c>
      <c r="I108" s="9">
        <f t="shared" si="9"/>
        <v>2168.2192</v>
      </c>
      <c r="L108" s="9"/>
    </row>
    <row r="109" spans="1:12" s="10" customFormat="1" ht="36">
      <c r="A109" s="50" t="s">
        <v>188</v>
      </c>
      <c r="B109" s="59" t="s">
        <v>52</v>
      </c>
      <c r="C109" s="51" t="s">
        <v>53</v>
      </c>
      <c r="D109" s="52" t="s">
        <v>104</v>
      </c>
      <c r="E109" s="82">
        <v>7.7</v>
      </c>
      <c r="F109" s="88">
        <v>45.94</v>
      </c>
      <c r="G109" s="48"/>
      <c r="H109" s="69">
        <f t="shared" si="8"/>
      </c>
      <c r="I109" s="9">
        <f t="shared" si="9"/>
        <v>353.738</v>
      </c>
      <c r="L109" s="9"/>
    </row>
    <row r="110" spans="1:12" s="10" customFormat="1" ht="24">
      <c r="A110" s="50" t="s">
        <v>189</v>
      </c>
      <c r="B110" s="59" t="s">
        <v>54</v>
      </c>
      <c r="C110" s="51" t="s">
        <v>55</v>
      </c>
      <c r="D110" s="52" t="s">
        <v>104</v>
      </c>
      <c r="E110" s="82">
        <v>36</v>
      </c>
      <c r="F110" s="88">
        <v>4.66</v>
      </c>
      <c r="G110" s="48"/>
      <c r="H110" s="69">
        <f t="shared" si="8"/>
      </c>
      <c r="I110" s="9">
        <f t="shared" si="9"/>
        <v>167.76</v>
      </c>
      <c r="L110" s="9"/>
    </row>
    <row r="111" spans="1:12" s="10" customFormat="1" ht="24">
      <c r="A111" s="50" t="s">
        <v>190</v>
      </c>
      <c r="B111" s="59" t="s">
        <v>56</v>
      </c>
      <c r="C111" s="51" t="s">
        <v>57</v>
      </c>
      <c r="D111" s="52" t="s">
        <v>104</v>
      </c>
      <c r="E111" s="82">
        <v>24</v>
      </c>
      <c r="F111" s="88">
        <v>6.87</v>
      </c>
      <c r="G111" s="48"/>
      <c r="H111" s="69">
        <f>IF(G111="","",IF(ISTEXT(G111),"NC",G111*E111))</f>
      </c>
      <c r="I111" s="9">
        <f>F111*E111</f>
        <v>164.88</v>
      </c>
      <c r="L111" s="9"/>
    </row>
    <row r="112" spans="1:12" s="10" customFormat="1" ht="48">
      <c r="A112" s="50" t="s">
        <v>191</v>
      </c>
      <c r="B112" s="59" t="s">
        <v>58</v>
      </c>
      <c r="C112" s="51" t="s">
        <v>59</v>
      </c>
      <c r="D112" s="52" t="s">
        <v>104</v>
      </c>
      <c r="E112" s="82">
        <v>36</v>
      </c>
      <c r="F112" s="88">
        <v>1.16</v>
      </c>
      <c r="G112" s="48"/>
      <c r="H112" s="69">
        <f t="shared" si="8"/>
      </c>
      <c r="I112" s="9">
        <f t="shared" si="9"/>
        <v>41.76</v>
      </c>
      <c r="L112" s="9"/>
    </row>
    <row r="113" spans="1:12" s="10" customFormat="1" ht="48">
      <c r="A113" s="50" t="s">
        <v>192</v>
      </c>
      <c r="B113" s="59" t="s">
        <v>60</v>
      </c>
      <c r="C113" s="51" t="s">
        <v>61</v>
      </c>
      <c r="D113" s="52" t="s">
        <v>104</v>
      </c>
      <c r="E113" s="82">
        <v>24</v>
      </c>
      <c r="F113" s="88">
        <v>1.29</v>
      </c>
      <c r="G113" s="48"/>
      <c r="H113" s="69">
        <f t="shared" si="8"/>
      </c>
      <c r="I113" s="9">
        <f t="shared" si="9"/>
        <v>30.96</v>
      </c>
      <c r="L113" s="9"/>
    </row>
    <row r="114" spans="1:12" s="10" customFormat="1" ht="60">
      <c r="A114" s="50" t="s">
        <v>193</v>
      </c>
      <c r="B114" s="59" t="s">
        <v>62</v>
      </c>
      <c r="C114" s="51" t="s">
        <v>63</v>
      </c>
      <c r="D114" s="52" t="s">
        <v>121</v>
      </c>
      <c r="E114" s="82">
        <v>28</v>
      </c>
      <c r="F114" s="88">
        <v>100.47</v>
      </c>
      <c r="G114" s="48"/>
      <c r="H114" s="69">
        <f>IF(G114="","",IF(ISTEXT(G114),"NC",G114*E114))</f>
      </c>
      <c r="I114" s="9">
        <f>F114*E114</f>
        <v>2813.16</v>
      </c>
      <c r="L114" s="9"/>
    </row>
    <row r="115" spans="1:12" s="10" customFormat="1" ht="12.75">
      <c r="A115" s="72"/>
      <c r="B115" s="73"/>
      <c r="C115" s="74"/>
      <c r="D115" s="75"/>
      <c r="E115" s="83"/>
      <c r="F115" s="92" t="s">
        <v>95</v>
      </c>
      <c r="G115" s="76"/>
      <c r="H115" s="77">
        <f>SUM(H87:H114)</f>
        <v>0</v>
      </c>
      <c r="I115" s="9"/>
      <c r="L115" s="9"/>
    </row>
    <row r="116" spans="1:12" s="10" customFormat="1" ht="15">
      <c r="A116" s="62"/>
      <c r="B116" s="62"/>
      <c r="C116" s="63"/>
      <c r="D116" s="64"/>
      <c r="E116" s="65"/>
      <c r="F116" s="94"/>
      <c r="G116" s="80" t="s">
        <v>98</v>
      </c>
      <c r="H116" s="81">
        <f>IF(SUM(H14:H115)=0,"",SUM(H14:H115)/2)</f>
      </c>
      <c r="I116" s="9"/>
      <c r="L116" s="9"/>
    </row>
    <row r="117" spans="1:12" s="10" customFormat="1" ht="15">
      <c r="A117" s="62"/>
      <c r="B117" s="62"/>
      <c r="C117" s="63"/>
      <c r="D117" s="64"/>
      <c r="E117" s="65"/>
      <c r="F117" s="94"/>
      <c r="G117" s="87" t="s">
        <v>64</v>
      </c>
      <c r="H117" s="81">
        <f>IF(SUM(H14:H115)=0,"",H116*5%)</f>
      </c>
      <c r="I117" s="9"/>
      <c r="L117" s="9"/>
    </row>
    <row r="118" spans="1:9" s="36" customFormat="1" ht="9">
      <c r="A118" s="42"/>
      <c r="B118" s="42"/>
      <c r="F118" s="35"/>
      <c r="G118" s="103" t="s">
        <v>92</v>
      </c>
      <c r="H118" s="104"/>
      <c r="I118" s="35"/>
    </row>
    <row r="119" spans="7:9" ht="15.75">
      <c r="G119" s="96">
        <f>IF(SUM(H14:H115)=0,"",SUM(H116:H117))</f>
      </c>
      <c r="H119" s="97"/>
      <c r="I119" s="12"/>
    </row>
    <row r="120" spans="8:9" ht="7.5" customHeight="1">
      <c r="H120" s="3"/>
      <c r="I120" s="12"/>
    </row>
    <row r="121" spans="1:8" s="46" customFormat="1" ht="25.5" customHeight="1">
      <c r="A121" s="98" t="str">
        <f>" - "&amp;Dados!B21</f>
        <v> - A prestação dos serviços do objeto desta licitação deverá iniciar a partir da data de celebração do contrato pertinente, após emissão da Ordem de Serviço, conforme cronograma estabelecido em conjunto com o engenheiro da Prefeitura Municipal de Sumidouro;</v>
      </c>
      <c r="B121" s="98"/>
      <c r="C121" s="98"/>
      <c r="D121" s="98"/>
      <c r="E121" s="98"/>
      <c r="F121" s="98"/>
      <c r="G121" s="98"/>
      <c r="H121" s="98"/>
    </row>
    <row r="122" spans="1:8" s="46" customFormat="1" ht="11.25">
      <c r="A122" s="98" t="str">
        <f>" - "&amp;Dados!B22</f>
        <v> - O pertinente contrato terá vigência de 07 (sete) meses, conforme Cronograma, a partir da emissão da Ordem de Serviço;</v>
      </c>
      <c r="B122" s="98"/>
      <c r="C122" s="98"/>
      <c r="D122" s="98"/>
      <c r="E122" s="98"/>
      <c r="F122" s="98"/>
      <c r="G122" s="98"/>
      <c r="H122" s="98"/>
    </row>
    <row r="123" spans="1:8" s="46" customFormat="1" ht="27.75" customHeight="1">
      <c r="A123" s="98" t="str">
        <f>" - "&amp;Dados!B23</f>
        <v> - O pagamento à firma contratada será efetuado por medição e documento comprovando o cumprimento das obrigações Contratuais, enviados pelo Secretário Municipal de Obras, Transporte e Serviços Públicos desta Prefeitura acompanhada de Nota Fiscal para aprovação e liberação.</v>
      </c>
      <c r="B123" s="98"/>
      <c r="C123" s="98"/>
      <c r="D123" s="98"/>
      <c r="E123" s="98"/>
      <c r="F123" s="98"/>
      <c r="G123" s="98"/>
      <c r="H123" s="98"/>
    </row>
    <row r="124" spans="1:8" s="10" customFormat="1" ht="11.25">
      <c r="A124" s="98" t="str">
        <f>" - "&amp;Dados!B24</f>
        <v> - Proposta válida por 60 (sessenta) dias</v>
      </c>
      <c r="B124" s="98"/>
      <c r="C124" s="98"/>
      <c r="D124" s="98"/>
      <c r="E124" s="98"/>
      <c r="F124" s="98"/>
      <c r="G124" s="98"/>
      <c r="H124" s="98"/>
    </row>
    <row r="131" spans="3:8" ht="12.75" customHeight="1">
      <c r="C131" s="1"/>
      <c r="E131" s="1"/>
      <c r="H131" s="1"/>
    </row>
    <row r="132" spans="3:8" ht="12.75">
      <c r="C132" s="1"/>
      <c r="E132" s="1"/>
      <c r="H132" s="1"/>
    </row>
    <row r="133" spans="3:8" ht="12.75">
      <c r="C133" s="49"/>
      <c r="E133" s="1"/>
      <c r="H133" s="1"/>
    </row>
    <row r="134" spans="3:8" ht="12.75">
      <c r="C134" s="1"/>
      <c r="E134" s="1"/>
      <c r="H134" s="1"/>
    </row>
    <row r="135" spans="3:8" ht="12.75">
      <c r="C135" s="1"/>
      <c r="E135" s="1"/>
      <c r="H135" s="1"/>
    </row>
  </sheetData>
  <sheetProtection/>
  <autoFilter ref="A11:H124"/>
  <mergeCells count="16">
    <mergeCell ref="G118:H118"/>
    <mergeCell ref="A3:H3"/>
    <mergeCell ref="A4:H4"/>
    <mergeCell ref="A6:H6"/>
    <mergeCell ref="A5:H5"/>
    <mergeCell ref="A7:B7"/>
    <mergeCell ref="G119:H119"/>
    <mergeCell ref="A124:H124"/>
    <mergeCell ref="A2:H2"/>
    <mergeCell ref="A121:H121"/>
    <mergeCell ref="A122:H122"/>
    <mergeCell ref="A123:H123"/>
    <mergeCell ref="E10:H10"/>
    <mergeCell ref="B8:H8"/>
    <mergeCell ref="B9:H9"/>
    <mergeCell ref="B10:C10"/>
  </mergeCells>
  <conditionalFormatting sqref="G119">
    <cfRule type="expression" priority="4" dxfId="9" stopIfTrue="1">
      <formula>IF($K118="OK",IF(I118=1,TRUE(),FALSE()),FALSE())</formula>
    </cfRule>
    <cfRule type="expression" priority="5" dxfId="10" stopIfTrue="1">
      <formula>IF($K118="Empate",IF(I118=1,TRUE(),FALSE()),FALSE())</formula>
    </cfRule>
    <cfRule type="expression" priority="6" dxfId="7" stopIfTrue="1">
      <formula>IF($K118="Empate",IF(I118=2,TRUE(),FALSE()),FALSE())</formula>
    </cfRule>
  </conditionalFormatting>
  <conditionalFormatting sqref="H37:H40 H42:H54 H14:H19 H21:H23 H25:H31 H33:H35 H56:H73 H75:H79 H81:H85 H87:H117">
    <cfRule type="expression" priority="7" dxfId="3" stopIfTrue="1">
      <formula>IF(ISTEXT(G14),FALSE(),IF(G14&gt;F14,TRUE(),FALSE()))</formula>
    </cfRule>
  </conditionalFormatting>
  <conditionalFormatting sqref="G118">
    <cfRule type="expression" priority="1" dxfId="5" stopIfTrue="1">
      <formula>IF($K118="Empate",IF(I118=1,TRUE(),FALSE()),FALSE())</formula>
    </cfRule>
    <cfRule type="expression" priority="2" dxfId="11" stopIfTrue="1">
      <formula>IF(I118="&gt;",FALSE(),IF(I118&gt;0,TRUE(),FALSE()))</formula>
    </cfRule>
    <cfRule type="expression" priority="3" dxfId="3" stopIfTrue="1">
      <formula>IF(I118="&gt;",TRUE(),FALSE())</formula>
    </cfRule>
  </conditionalFormatting>
  <conditionalFormatting sqref="C87:C117 C81:C85 C75:C79 C14:C19 C42:C54 C37:C40 C33:C35 C25:C31 C21:C23 C56:C73">
    <cfRule type="expression" priority="8" dxfId="2" stopIfTrue="1">
      <formula>IF(#REF!=1,IF(#REF!=0,1,0),0)</formula>
    </cfRule>
  </conditionalFormatting>
  <conditionalFormatting sqref="G87:G114 G81:G84 G75:G78 G14:G18 G42:G53 G37:G39 G33:G34 G25:G30 G21:G22 G56:G72">
    <cfRule type="cellIs" priority="9" dxfId="0" operator="equal" stopIfTrue="1">
      <formula>""</formula>
    </cfRule>
  </conditionalFormatting>
  <conditionalFormatting sqref="E10:H10 B8:B9 B10:C10">
    <cfRule type="cellIs" priority="10" dxfId="0" operator="equal" stopIfTrue="1">
      <formula>$H$1</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77"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M30"/>
  <sheetViews>
    <sheetView zoomScalePageLayoutView="0" workbookViewId="0" topLeftCell="A1">
      <selection activeCell="B4" sqref="B4"/>
    </sheetView>
  </sheetViews>
  <sheetFormatPr defaultColWidth="9.140625" defaultRowHeight="12.75"/>
  <cols>
    <col min="1" max="1" width="12.28125" style="0" customWidth="1"/>
    <col min="2" max="2" width="56.28125" style="0" customWidth="1"/>
    <col min="3" max="5" width="36.421875" style="0" customWidth="1"/>
    <col min="6" max="13" width="14.57421875" style="0" customWidth="1"/>
    <col min="14" max="15" width="9.28125" style="0" customWidth="1"/>
  </cols>
  <sheetData>
    <row r="1" spans="1:7" ht="12.75">
      <c r="A1" s="21" t="s">
        <v>74</v>
      </c>
      <c r="B1" s="11" t="s">
        <v>312</v>
      </c>
      <c r="E1" s="6"/>
      <c r="F1" s="6"/>
      <c r="G1" s="6"/>
    </row>
    <row r="2" spans="1:7" ht="12.75">
      <c r="A2" s="21" t="s">
        <v>75</v>
      </c>
      <c r="B2" t="s">
        <v>313</v>
      </c>
      <c r="E2" s="6"/>
      <c r="F2" s="6"/>
      <c r="G2" s="6"/>
    </row>
    <row r="3" spans="1:7" ht="12.75">
      <c r="A3" s="21" t="s">
        <v>76</v>
      </c>
      <c r="B3" s="7" t="s">
        <v>314</v>
      </c>
      <c r="C3" s="7"/>
      <c r="E3" s="6"/>
      <c r="F3" s="6"/>
      <c r="G3" s="6"/>
    </row>
    <row r="4" spans="1:7" ht="12.75">
      <c r="A4" s="21" t="s">
        <v>77</v>
      </c>
      <c r="B4" s="14" t="s">
        <v>316</v>
      </c>
      <c r="C4" s="7"/>
      <c r="E4" s="6"/>
      <c r="F4" s="6"/>
      <c r="G4" s="6"/>
    </row>
    <row r="5" spans="1:7" ht="12.75">
      <c r="A5" s="21" t="s">
        <v>78</v>
      </c>
      <c r="B5" s="14" t="s">
        <v>194</v>
      </c>
      <c r="C5" s="7"/>
      <c r="E5" s="6"/>
      <c r="F5" s="6"/>
      <c r="G5" s="6"/>
    </row>
    <row r="6" spans="1:7" ht="12.75">
      <c r="A6" s="21" t="s">
        <v>84</v>
      </c>
      <c r="B6" s="17" t="s">
        <v>195</v>
      </c>
      <c r="C6" s="7"/>
      <c r="E6" s="6"/>
      <c r="F6" s="6"/>
      <c r="G6" s="6"/>
    </row>
    <row r="7" spans="1:7" ht="12.75">
      <c r="A7" s="21" t="s">
        <v>79</v>
      </c>
      <c r="B7" s="7" t="s">
        <v>96</v>
      </c>
      <c r="C7" s="7"/>
      <c r="E7" s="6"/>
      <c r="F7" s="6"/>
      <c r="G7" s="6"/>
    </row>
    <row r="8" spans="1:7" ht="12.75">
      <c r="A8" s="30" t="s">
        <v>88</v>
      </c>
      <c r="B8" s="34">
        <v>297932.88724499993</v>
      </c>
      <c r="C8" s="7"/>
      <c r="E8" s="6"/>
      <c r="F8" s="6"/>
      <c r="G8" s="6"/>
    </row>
    <row r="9" spans="1:7" ht="12.75">
      <c r="A9" s="22" t="s">
        <v>65</v>
      </c>
      <c r="E9" s="6"/>
      <c r="F9" s="6"/>
      <c r="G9" s="6"/>
    </row>
    <row r="10" spans="1:7" ht="12.75">
      <c r="A10" s="23" t="s">
        <v>67</v>
      </c>
      <c r="E10" s="6"/>
      <c r="F10" s="6"/>
      <c r="G10" s="6"/>
    </row>
    <row r="11" spans="1:7" ht="12.75">
      <c r="A11" s="24" t="s">
        <v>73</v>
      </c>
      <c r="E11" s="6"/>
      <c r="F11" s="6"/>
      <c r="G11" s="6"/>
    </row>
    <row r="12" spans="1:7" ht="12.75">
      <c r="A12" s="23" t="s">
        <v>85</v>
      </c>
      <c r="E12" s="6"/>
      <c r="F12" s="6"/>
      <c r="G12" s="6"/>
    </row>
    <row r="13" spans="1:7" ht="12.75">
      <c r="A13" s="23" t="s">
        <v>89</v>
      </c>
      <c r="E13" s="6"/>
      <c r="F13" s="6"/>
      <c r="G13" s="6"/>
    </row>
    <row r="14" spans="1:7" ht="12.75">
      <c r="A14" s="6"/>
      <c r="B14" s="29"/>
      <c r="E14" s="29"/>
      <c r="F14" s="6"/>
      <c r="G14" s="6"/>
    </row>
    <row r="15" spans="1:13" s="28" customFormat="1" ht="12.75">
      <c r="A15" s="27" t="s">
        <v>86</v>
      </c>
      <c r="B15" s="29" t="s">
        <v>154</v>
      </c>
      <c r="C15" s="29"/>
      <c r="D15" s="29"/>
      <c r="E15" s="29"/>
      <c r="F15" s="29"/>
      <c r="G15" s="29"/>
      <c r="H15" s="29"/>
      <c r="I15" s="29"/>
      <c r="J15" s="29"/>
      <c r="K15" s="29"/>
      <c r="L15" s="29"/>
      <c r="M15" s="29"/>
    </row>
    <row r="16" spans="1:13" s="28" customFormat="1" ht="12.75">
      <c r="A16" s="27" t="s">
        <v>87</v>
      </c>
      <c r="B16" s="29" t="s">
        <v>315</v>
      </c>
      <c r="C16" s="29"/>
      <c r="D16" s="29"/>
      <c r="E16" s="29"/>
      <c r="F16" s="29"/>
      <c r="G16" s="29"/>
      <c r="H16" s="29"/>
      <c r="I16" s="29"/>
      <c r="J16" s="29"/>
      <c r="K16" s="29"/>
      <c r="L16" s="29"/>
      <c r="M16" s="29"/>
    </row>
    <row r="17" spans="2:7" ht="12.75">
      <c r="B17" s="29"/>
      <c r="E17" s="6"/>
      <c r="F17" s="6"/>
      <c r="G17" s="6"/>
    </row>
    <row r="18" spans="2:7" ht="12.75">
      <c r="B18" s="29"/>
      <c r="E18" s="6"/>
      <c r="F18" s="6"/>
      <c r="G18" s="6"/>
    </row>
    <row r="19" spans="5:7" ht="12.75">
      <c r="E19" s="6"/>
      <c r="F19" s="6"/>
      <c r="G19" s="6"/>
    </row>
    <row r="20" spans="5:7" ht="12.75">
      <c r="E20" s="6"/>
      <c r="F20" s="6"/>
      <c r="G20" s="6"/>
    </row>
    <row r="21" spans="1:7" ht="63.75">
      <c r="A21" s="25" t="s">
        <v>80</v>
      </c>
      <c r="B21" s="26" t="s">
        <v>97</v>
      </c>
      <c r="E21" s="6"/>
      <c r="F21" s="6"/>
      <c r="G21" s="6"/>
    </row>
    <row r="22" spans="1:7" ht="25.5">
      <c r="A22" s="25" t="s">
        <v>81</v>
      </c>
      <c r="B22" s="26" t="s">
        <v>197</v>
      </c>
      <c r="E22" s="6"/>
      <c r="F22" s="6"/>
      <c r="G22" s="6"/>
    </row>
    <row r="23" spans="1:7" ht="63.75">
      <c r="A23" s="25" t="s">
        <v>82</v>
      </c>
      <c r="B23" s="26" t="s">
        <v>105</v>
      </c>
      <c r="E23" s="6"/>
      <c r="F23" s="6"/>
      <c r="G23" s="6"/>
    </row>
    <row r="24" spans="1:7" ht="25.5">
      <c r="A24" s="25" t="s">
        <v>83</v>
      </c>
      <c r="B24" s="26" t="s">
        <v>93</v>
      </c>
      <c r="E24" s="6"/>
      <c r="F24" s="6"/>
      <c r="G24" s="6"/>
    </row>
    <row r="25" spans="1:2" ht="25.5">
      <c r="A25" s="25" t="s">
        <v>196</v>
      </c>
      <c r="B25" s="95" t="s">
        <v>198</v>
      </c>
    </row>
    <row r="27" ht="12.75">
      <c r="C27" s="13"/>
    </row>
    <row r="28" ht="12.75">
      <c r="C28" s="13"/>
    </row>
    <row r="29" ht="12.75">
      <c r="C29" s="13"/>
    </row>
    <row r="30" ht="12.75">
      <c r="C30" s="13"/>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2019-08-22T20:56:14Z</cp:lastPrinted>
  <dcterms:created xsi:type="dcterms:W3CDTF">2006-04-18T17:38:46Z</dcterms:created>
  <dcterms:modified xsi:type="dcterms:W3CDTF">2019-08-22T20:56:20Z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