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4240" windowHeight="12435" activeTab="0"/>
  </bookViews>
  <sheets>
    <sheet name="Quadro de Preços - Itens" sheetId="1" r:id="rId1"/>
    <sheet name="Dados" sheetId="2" r:id="rId2"/>
  </sheets>
  <definedNames>
    <definedName name="_xlnm._FilterDatabase" localSheetId="0" hidden="1">'Quadro de Preços - Itens'!$A$11:$H$153</definedName>
    <definedName name="_xlfn.BAHTTEXT" hidden="1">#NAME?</definedName>
    <definedName name="_xlnm.Print_Titles" localSheetId="0">'Quadro de Preços - Itens'!$1:$12</definedName>
  </definedNames>
  <calcPr fullCalcOnLoad="1"/>
</workbook>
</file>

<file path=xl/comments1.xml><?xml version="1.0" encoding="utf-8"?>
<comments xmlns="http://schemas.openxmlformats.org/spreadsheetml/2006/main">
  <authors>
    <author>Licitacao</author>
  </authors>
  <commentList>
    <comment ref="I1" authorId="0">
      <text>
        <r>
          <rPr>
            <b/>
            <sz val="8"/>
            <rFont val="Tahoma"/>
            <family val="0"/>
          </rPr>
          <t>Instruções:</t>
        </r>
        <r>
          <rPr>
            <sz val="8"/>
            <rFont val="Tahoma"/>
            <family val="0"/>
          </rPr>
          <t xml:space="preserve">
Este comentário não será impresso.
Deverão ser preenchidos todos os campos em amarelo, colocando "NC" nos itens não cotados. Os valores totais serão preenchidos automaticamente.
</t>
        </r>
      </text>
    </comment>
    <comment ref="I9" authorId="0">
      <text>
        <r>
          <rPr>
            <b/>
            <sz val="8"/>
            <rFont val="Tahoma"/>
            <family val="0"/>
          </rPr>
          <t>Configuração da Página:</t>
        </r>
        <r>
          <rPr>
            <sz val="8"/>
            <rFont val="Tahoma"/>
            <family val="0"/>
          </rPr>
          <t xml:space="preserve">
Esta página está configurada para papel A4. Os cabeçalhos se repetirão automaticamente.</t>
        </r>
      </text>
    </comment>
    <comment ref="F12" authorId="0">
      <text>
        <r>
          <rPr>
            <b/>
            <sz val="8"/>
            <rFont val="Tahoma"/>
            <family val="0"/>
          </rPr>
          <t xml:space="preserve">Valor Unitário Máximo:
</t>
        </r>
        <r>
          <rPr>
            <sz val="8"/>
            <rFont val="Tahoma"/>
            <family val="2"/>
          </rPr>
          <t xml:space="preserve">Se o VALOR UNITÁRIO PROPOSTO informado for maior que o VALOR UNITÁRIO MÁXIMO, aparecerá a palavra "ACIMA" no VALOR TOTAL. Neste caso, informe um valor igual ou menor que o VALOR UNITÁRIO MÁXIMO ou informe NC (Item Não Cotado) no campo VALOR UNITÁRIO PROPOSTO. </t>
        </r>
        <r>
          <rPr>
            <sz val="8"/>
            <rFont val="Tahoma"/>
            <family val="0"/>
          </rPr>
          <t xml:space="preserve">
</t>
        </r>
      </text>
    </comment>
  </commentList>
</comments>
</file>

<file path=xl/sharedStrings.xml><?xml version="1.0" encoding="utf-8"?>
<sst xmlns="http://schemas.openxmlformats.org/spreadsheetml/2006/main" count="507" uniqueCount="393">
  <si>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</si>
  <si>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</si>
  <si>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</si>
  <si>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</si>
  <si>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</si>
  <si>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</si>
  <si>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</si>
  <si>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</si>
  <si>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</si>
  <si>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</si>
  <si>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</si>
  <si>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</si>
  <si>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</si>
  <si>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</si>
  <si>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</si>
  <si>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</si>
  <si>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</si>
  <si>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</si>
  <si>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</si>
  <si>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Contrato:</t>
  </si>
  <si>
    <t>Telefone:</t>
  </si>
  <si>
    <t>Setores:</t>
  </si>
  <si>
    <t>Dotação:</t>
  </si>
  <si>
    <t>Total Est.:</t>
  </si>
  <si>
    <t>Endereço:</t>
  </si>
  <si>
    <t>Valor Estimado</t>
  </si>
  <si>
    <t>Valor Proposto</t>
  </si>
  <si>
    <t>Valor Global:</t>
  </si>
  <si>
    <t>Proposta válida por 60 (sessenta) dias</t>
  </si>
  <si>
    <t>ANEXO I - QUADRO DE PROPOSTAS - ITENS</t>
  </si>
  <si>
    <t>Subtotal&gt;&gt;</t>
  </si>
  <si>
    <t>MENOR PREÇO POR REGIME GLOBAL</t>
  </si>
  <si>
    <t>A prestação dos serviços do objeto desta licitação deverá iniciar a partir da data de celebração do contrato pertinente, após emissão da Ordem de Serviço, conforme cronograma estabelecido em conjunto com o engenheiro da Prefeitura Municipal de Sumidouro;</t>
  </si>
  <si>
    <t>Total&gt;&gt;</t>
  </si>
  <si>
    <t>1.1</t>
  </si>
  <si>
    <t>VALOR ESTIMADO:</t>
  </si>
  <si>
    <t>O pagamento à firma contratada será efetuado por medição e documento comprovando o cumprimento das obrigações Contratuais, enviados pelo Secretário Municipal de Obras, Transporte e Serviços Públicos desta Prefeitura acompanhada de Nota Fiscal para aprovação e liberação.</t>
  </si>
  <si>
    <t>1.2</t>
  </si>
  <si>
    <t>Cobertura</t>
  </si>
  <si>
    <t>Esquadrias</t>
  </si>
  <si>
    <t>ÍNDICE/SINAPI</t>
  </si>
  <si>
    <t>Homologação: __/__/2019</t>
  </si>
  <si>
    <t>Previsão Publicação: __/__/2019</t>
  </si>
  <si>
    <t>Prazo do Contrato:</t>
  </si>
  <si>
    <t>TOMADA DE PREÇOS Nº 010/2019</t>
  </si>
  <si>
    <t>PROCESSO ADMINISTRATIVO Nº 3431/2019 de 08/10/2019</t>
  </si>
  <si>
    <t>OBRA DE CONSTRUÇÃO DE QUADRA ESPORTIVA E ÁREA DE LAZER</t>
  </si>
  <si>
    <t>N° 1601.1545100151.019-4490.51.00-06 – SMOTSP
N° 1601.1545100151.019-4490.51.00-04 – SMOTSP
N° 1601.1545100151.019-4490.51.00-42 – SMOTSP</t>
  </si>
  <si>
    <t xml:space="preserve">Secretaria Municipal de Obras </t>
  </si>
  <si>
    <t>O pertinente contrato terá vigência de 05 (cinco) meses, conforme Cronograma, a partir da emissão da Ordem de Serviço;</t>
  </si>
  <si>
    <t>Prazo do Contrato: 05 (cinco) meses a contar da Ordem de Serviço.</t>
  </si>
  <si>
    <t>02.020.0002-0</t>
  </si>
  <si>
    <t>PLACA DE IDENTIFICACAO DE OBRA PUBLICA,TIPO BANNER / PLOTTER, CONSTITUIDA POR LONA E IMPRESSAO DIGITAL, INCLUSIVE SUPORTES DE MADEIRA. FORNECIMENTO E COLOCACAO</t>
  </si>
  <si>
    <t>M²</t>
  </si>
  <si>
    <t>02.004.0001-0</t>
  </si>
  <si>
    <t>BARRACAO DE OBRA, COM PAREDES E PISO DE TABUAS DE MADEIRA DE 3ª, COBERTURA DE TELHAS DE FIBROCIMENTO DE 6MM, E INSTALACOES, EXCL. PINTURA, SENDO REAPROVEITADO 2 VEZES</t>
  </si>
  <si>
    <t>Canteiro de Obras e Serviços Preliminares</t>
  </si>
  <si>
    <t>Movimentação de Terra e Transporte</t>
  </si>
  <si>
    <t>03.001.0001-1</t>
  </si>
  <si>
    <t>ESCAVACAO MANUAL DE VALA / CAVA EM MATERIAL DE 1ª CATEGORIA (AREIA, ARGILA OU PICARRA), ATE 1,50M DE PROFUNDIDADE, EXCLUSIVE ESCORAMENTO E ESGOTAMENTO</t>
  </si>
  <si>
    <t>M³</t>
  </si>
  <si>
    <t>03.001.0002-1</t>
  </si>
  <si>
    <t>ESCAVACAO MANUAL DE VALA / CAVA EM MATERIAL DE 1ª CATEGORIA (AREIA, ARGILA OU PICARRA), ENTRE 1,50 E 3,00M DE PROFUNDIDADE, EXCLUSIVE ESCORAMENTO E ESGOTAMENTO</t>
  </si>
  <si>
    <t>03.011.0015-1</t>
  </si>
  <si>
    <t>REATERRO DE VALA / CAVA COM MATERIAL DE BOA QUALIDADE, UTILIZANDO VIBRO COMPACTADOR PORTATIL, EXCLUSIVE MATERIAL</t>
  </si>
  <si>
    <t>04.011.0051-1</t>
  </si>
  <si>
    <t>CARGA E DESCARGA MECANICA, COM PA-CARREGADEIRA, COM 1,30M3 DE CAPACIDADE, UTILIZANDO CAMINHAO BASCULANTE A OLEO DIESEL, COM CAPACIDADE UTIL DE 8T, CONSIDERADOS PARA O CAMINHAO OS TEMPOS DE ESPERA, MANOBRA, CARGA E DESCARGA E PARA A CARREGADEIRA OS TEMPOS DE ESPERA E OPERACAO PARA CARGAS DE 50T POR DIA DE 8H</t>
  </si>
  <si>
    <t>T</t>
  </si>
  <si>
    <t>04.005.0003-0</t>
  </si>
  <si>
    <t>TRANSPORTE DE CARGA DE QUALQUER NATUREZA, EXCLUSIVE AS DESPESAS DE CARGA E DESCARGA, TANTO DE ESPERA DO CAMINHAO COMO DO SERVENTE OU EQUIPAMENTO AUXILIAR, A VELOCIDADE MEDIA DE 50KM/H, EM CAMINHAO DE CARROCERIA FIXA A OLEO DIESEL, COM CAPACIDADEUTIL DE 7,5T</t>
  </si>
  <si>
    <t>TxKm</t>
  </si>
  <si>
    <t>2.1</t>
  </si>
  <si>
    <t>2.2</t>
  </si>
  <si>
    <t>2.3</t>
  </si>
  <si>
    <t>2.4</t>
  </si>
  <si>
    <t>2.5</t>
  </si>
  <si>
    <t>3.1</t>
  </si>
  <si>
    <t>06.003.0055-0</t>
  </si>
  <si>
    <t>TUBO DE CONCRETO SIMPLES,CLASSE PS-1(NBR 8890/03), PARA COLETOR DE AGUAS PLUVIAIS, COM DIAMETRO DE 400MM, ATERRO E SOCA ATEA ALTURA DA GERATRIZ SUPERIOR DO TUBO, CONSIDERANDO O MATERIAL DA PROPRIA ESCAVACAO, INCLUSIVE FORNECIMENTO DO MATERIAL PARA REJUNTAMENTO COM ARGAMASSA DE CIMENTO E AREIA, NO TRACO 1:4,INCL. ACERTO DE FUNDO DE VALA. FORNECIMENTO E ASSENTAMENTO</t>
  </si>
  <si>
    <t>M</t>
  </si>
  <si>
    <t>3.2</t>
  </si>
  <si>
    <t>06.014.0102-0</t>
  </si>
  <si>
    <t>CAIXA DE RALO EM ALVENARIA DE TIJOLO MACICO(7X10X20CM), EM PAREDES DE UMA VEZ(0,20M),DE 0,30X0,90X0,90M,PARA AGUAS PLUVIAS, UTILIZANDO ARGAMASSA DE CIMENTO E AREIA,NO TRACO 1:4 EM VOLUME,SENDO AS PAREDES REVESTIDAS INTERNAMENTE COM A MESMA ARGAMASSA, C/BASE DE CONCRETO SIMPLES FCK=10MPA E GRELHA DE FERRO FUNDIDO DE 135KG E BOCA DE LOBO DE FERRO FUNDIDO DE 80KG</t>
  </si>
  <si>
    <t>Un.</t>
  </si>
  <si>
    <t>3.3</t>
  </si>
  <si>
    <t>06.012.0015-0</t>
  </si>
  <si>
    <t>POCO DE VISITA DE CONCRETO ARMADO DE 1,00X1,00X1,40M, PARA COLETOR DE AGUAS PLUVIAIS DE 0,40 A 0,50M DE DIAMETRO COM PAREDES DE 0,15M DE ESPESSURA E BASE EM CONCRETO DOSADO PARA FCK=10MPA E REVESTIDA COM ARGAMASSA DE CIMENTO E AREIA, TRACO 1:4 EM VOLUME,DEGRAUS DE FERRO FUNDIDO, INCLUSIVE FORNECIMENTO DE TODOS OS MATERIAIS</t>
  </si>
  <si>
    <t>3.4</t>
  </si>
  <si>
    <t>06.088.0010-0</t>
  </si>
  <si>
    <t>EMBASAMENTO DE TUBULACAO,FEITO COM PO-DE-PEDRA</t>
  </si>
  <si>
    <t>3.5</t>
  </si>
  <si>
    <t>08.027.0035-0</t>
  </si>
  <si>
    <t>MEIO-FIO RETO DE CONCRETO SIMPLES FCK=15MPA,MOLDADO NO LOCAL, TIPO DER-RJ,MEDINDO 0,15M NA BASE E COM ALTURA DE 0,45M, REJUNTAMENTO COM ARGAMASSA DE CIMENTO E AREIA,NO TRACO 1:3,5,COM FORNECIMENTO DE TODOS OS MATERIAIS, ESCAVACAO E REATERRO</t>
  </si>
  <si>
    <t>3.6</t>
  </si>
  <si>
    <t>08.009.0005-0</t>
  </si>
  <si>
    <t>PAVIMENTACAO COM PARALELEPIPEDOS SOBRE COLCHAO DE PO-DE-PEDRA E REJUNTAMENTO COM BETUME E CASCALHINHO, INCLUSIVE FORNECIMENTO DE TODOS OS MATERIAIS</t>
  </si>
  <si>
    <t>3.7</t>
  </si>
  <si>
    <t>08.020.0020-0</t>
  </si>
  <si>
    <t>PAVIMENTACAO LAJOTAS CONCRETO, ALTAMENTE VIBRADO, INTERTRAVADO, C/ARTICULACAO VERTICAL, PRE-FABRICADOS, COLORIDO, ESP.6CM, RESISTENCIA A COMPRESSAO 35MPA, ASSENTES SOBRE COLCHAO PO-DE-PEDRA, AREIA OU MATERIAL EQUIVALENTE, C/JUNTAS TOMADAS C/ARGAMASSA CIMENTO E AREIA, TRACO 1:4 E/OU PEDRISCO E ASFALTO, EXCL. PREPARO DO TERRENO, C/FORN.DE TODOS OS MAT., BEM COMO A COLOCACAO</t>
  </si>
  <si>
    <t>Estruturas e Concretos</t>
  </si>
  <si>
    <t>4.1</t>
  </si>
  <si>
    <t>11.013.0075-0</t>
  </si>
  <si>
    <t>CONCRETO ARMADO,FCK=25MPA,INCLUINDO MATERIAIS PARA 1,00M3 DE CONCRETO(IMPORTADO DE USINA)ADENSADO ECOLOCADO,14,00M2 DE AREA MOLDADA,FORMAS E ESCORAMENTOCONFORME ITENS 11.004.0022</t>
  </si>
  <si>
    <t>4.2</t>
  </si>
  <si>
    <t>11.001.0001-1</t>
  </si>
  <si>
    <t>CONCRETO DOSADO RACIONALMENTE PARA UMA RESISTENCIACARA CATERISTICA A COMPRESSAO DE 10MPA, COMPREENDENDO APENAS O FORNECIMENTO DOS MATERIAIS, INCLUSIVE 5% DE PERDAS (LASTRO)</t>
  </si>
  <si>
    <t>4.3</t>
  </si>
  <si>
    <t>1.002.0010-0</t>
  </si>
  <si>
    <t>PREPARO MANUAL DE CONCRETO, INCLUSIVE TRANSPORTE HORIZONTAL COM CARRINHO DE MAO, ATE 20,00M</t>
  </si>
  <si>
    <t>4.4</t>
  </si>
  <si>
    <t>11.013.0003-1</t>
  </si>
  <si>
    <t>VERGAS DE CONCRETO ARMADO PARA ALVENARIA, COM APROVEITAMENTO DA MADEIRA POR 10 VEZES</t>
  </si>
  <si>
    <t>Alvenarias e Divisórias</t>
  </si>
  <si>
    <t>5.1</t>
  </si>
  <si>
    <t>12.005.0010-0</t>
  </si>
  <si>
    <t>ALVENARIA DE BLOCOS DE CONCRETO 10X20X40CM,ASSENTES COM ARGAMASSA DE CIMENTO E AREIA,NO TRACO 1:8,EM PAREDES DE 0,10M DEESPESSURA,DE SUPERFICIE CORRIDA,ATE 3,00M DE ALTURA E MEDIDAPELA AREA REAL</t>
  </si>
  <si>
    <t>5.2</t>
  </si>
  <si>
    <t>12.003.0075-1</t>
  </si>
  <si>
    <t>ALVENARIA DE TIJOLOS CERAMICOS FURADOS 10X20X20CM,ASSENTES COM ARGAMASSA DE CIMENTO E SAIBRO,NO TRACO 1:8,EM PAREDES DEMEIA VEZ(0,10M),DE SUPERFICIE CORRIDA,ATE 3,00M DE ALTURA EMEDIDA PELA AREA REAL</t>
  </si>
  <si>
    <t>5.3</t>
  </si>
  <si>
    <t>13.001.0015-0</t>
  </si>
  <si>
    <t>EMBOCO COM ARGAMASSA DE CIMENTO E AREIA,NO TRACO 1:1,5 COM 1,5CM DE ESPESSURA,INCLUSIVE CHAPISCO DE CIMENTO E AREIA,NO TRACO 1:3,COM 9MM DE ESPESSURA</t>
  </si>
  <si>
    <t>5.4</t>
  </si>
  <si>
    <t>09.015.0005-0</t>
  </si>
  <si>
    <t>ALAMBRADO EM TELA DE ARAME GALV.Nº14,MALHA LOSANGO 6CM DE LADO,PRESA A ARMACAO DE TUBOS GALV.,C/ELEMENTOS HORIZ.E VERT.,SENDO ESTES FIXADOS EM BLOCOS DE CONCRETO 30X30X60CM, FCK=15MPA,ESPACADOS 3,00M, C/ALTURA TOTAL 2,50M, ACIMA DO TERRENO. TUBOS HORIZ.SERAO DOIS,AMBOS C/1.1/2"DE DIAMETRO, ASSIM COMO OS VERT., AS EMENDAS SERAO SOLDADAS. FORN.E COLOCAO</t>
  </si>
  <si>
    <t>5.5</t>
  </si>
  <si>
    <t>13.036.0050-0</t>
  </si>
  <si>
    <t>REVESTIMENTO VERTICAL EM DIVISORIAS OU BANCADAS (ILHARGA) EM GRANITO CINZA CORUMBA, 2CM DE ESPESSURA, ASSENTE COMO EM 13.0360010</t>
  </si>
  <si>
    <t>Mobiliário Urbano</t>
  </si>
  <si>
    <t>6.1</t>
  </si>
  <si>
    <t>09.012.0003-0</t>
  </si>
  <si>
    <t>BANCO DE CONCRETO ARMADO,MEDINDO 2,00X0,45X0,10M, COM 0,40M DE ALTURA, APOIADO EM 2 BLOCOS DE CONCRETO DE 0,10X0,30X0,40M COM FUNDACAO CONFORME PROJETO CEHAB, REVESTIDO COM ARGAMASSA</t>
  </si>
  <si>
    <t>6.2</t>
  </si>
  <si>
    <t>09.012.0004-0</t>
  </si>
  <si>
    <t>MESA DE CONCRETO ARMADO,COM 4 BANCOS, CONFORME PROJETO CEHAB, REVESTIDOS COM ARGAMASSA DE CIMENTO E AREIA, NO TRACO 1:4.  A MESA MEDINDO 0,80X0,80M, COM 0,80M DE ALTURA MAIS A FUNDACAO</t>
  </si>
  <si>
    <t>6.3</t>
  </si>
  <si>
    <t>21.001.0060-0</t>
  </si>
  <si>
    <t>ASSENTAMENTO DE POSTE RETO,DE ACO DE 3,50 ATE 6,00M,COM ENGASTAMENTO DA PARTE INFERIOR DA COLUNA DIRETAMENTE NO SOLO,EXCLUSIVE FORNECIMENTO DO POSTE</t>
  </si>
  <si>
    <t>6.4</t>
  </si>
  <si>
    <t>21.003.0020-0</t>
  </si>
  <si>
    <t>POSTE DE ACO SAE 1006/1020,RETO,PADRAO HADOCK LOBO, MONTAGEM1, ALTURA UTIL DE 6,00M, COM FLANGE, CONICO CONTINUO SEM EMENDAS E BRACO SIMPLES COM 0,60M PARA FIXACAO DE LUMINARIA, CONFORME DESENHO A2-1978-PD E ESPECIFICACAO EM-RIOLUZ-Nº4. FORNECIMENTO</t>
  </si>
  <si>
    <t>6.5</t>
  </si>
  <si>
    <t>21.003.0015-0</t>
  </si>
  <si>
    <t>POSTE DE ACO SAE 1006/1020,RETO, PADRAO HADOCK LOBO, MONTAGEM1, ALTURA UTIL DE 4,50M, COM FLANGE, CONICO CONTINUO SEM EMENDAS E BRACO SIMPLES COM 0,45M PARA FIXACAO DE LUMINARIA, CONFORME DESENHO A2-1978-PD E ESPECIFICACAO EM-RIOLUZ-Nº4. FORNECIMENTO</t>
  </si>
  <si>
    <t>6.6</t>
  </si>
  <si>
    <t>COTAÇÃO</t>
  </si>
  <si>
    <t>LIXEIRA URBANA 4 MÓDULOS RECICLAGEM</t>
  </si>
  <si>
    <t>Instalações Elétricas</t>
  </si>
  <si>
    <t>7.1</t>
  </si>
  <si>
    <t>15.007.0498-0</t>
  </si>
  <si>
    <t>QUADRO DE DISTRIBUICAO DE ENERGIA PARA DISJUNTORES TERMO-MAGNETICOS UNIPOLARES, DE EMBUTIR, COM PORTA E BARRAMENTOS DE FASE, NEUTRO E TERRA, PARA INSTALACAO DE ATE 6 DISJUNTORES SEM DISPOSITIVO PARA CHAVE GERAL. FORNECIMENTO E COLOCACAO</t>
  </si>
  <si>
    <t>7.2</t>
  </si>
  <si>
    <t>15.007.0570-0</t>
  </si>
  <si>
    <t>DISJUNTOR TERMOMAGNETICO UNIPOLAR, DE 10 A 30AX250V FORNECIMENTO E COLOCACAO</t>
  </si>
  <si>
    <t>7.3</t>
  </si>
  <si>
    <t>15.007.0575-0</t>
  </si>
  <si>
    <t>DISJUNTOR TERMOMAGNETICO, BIPOLAR, DE 10 A 50AX250V. FORNECIMENTO E COLOCACAO</t>
  </si>
  <si>
    <t>7.4</t>
  </si>
  <si>
    <t>15.008.0080-0</t>
  </si>
  <si>
    <t>CABO DE COBRE COM ISOLAMENTO TERMOPLASTICO, COMPREENDENDO: PREPARO, CORTE E ENFIACAO EM ELETRODUTOS, NA BITOLA DE 1,5MM2,450/750V. FORNECIMENTO E COLOCACAO</t>
  </si>
  <si>
    <t>7.5</t>
  </si>
  <si>
    <t>15.008.0085-0</t>
  </si>
  <si>
    <t>CABO DE COBRE COM ISOLAMENTO TERMOPLASTICO, COMPREENDENDO: PREPARO, CORTE E ENFIACAO EM ELETRODUTOS, NA BITOLA DE 2,5MM2,450/750V. FORNECIMENTO E COLOCACAO</t>
  </si>
  <si>
    <t>7.6</t>
  </si>
  <si>
    <t>15.008.0090-0</t>
  </si>
  <si>
    <t>CABO DE COBRE COM ISOLAMENTO TERMOPLASTICO, COMPREENDENDO: PREPARO, CORTE E ENFIACAO EM ELETRODUTOS, NA BITOLA DE 4MM2,450/750V. FORNECIMENTO E COLOCACAO</t>
  </si>
  <si>
    <t>7.7</t>
  </si>
  <si>
    <t>15.008.0095-0</t>
  </si>
  <si>
    <t>CABO DE COBRE COM ISOLAMENTO TERMOPLASTICO, COMPREENDENDO: PREPARO, CORTE E ENFIACAO EM ELETRODUTOS, NA BITOLA DE 6MM2,450/750V. FORNECIMENTO E COLOCACAO</t>
  </si>
  <si>
    <t>7.8</t>
  </si>
  <si>
    <t>15.008.0100-0</t>
  </si>
  <si>
    <t>CABO DE COBRE COM ISOLAMENTO TERMOPLASTICO, COMPREENDENDO: PREPARO, CORTE E ENFIACAO EM ELETRODUTOS, NA BITOLA DE10MM2,450/750V. FORNECIMENTO E COLOCACAO</t>
  </si>
  <si>
    <t>7.9</t>
  </si>
  <si>
    <t>15.008.0110-0</t>
  </si>
  <si>
    <t>CABO DE COBRE COM ISOLAMENTO TERMOPLASTICO, COMPREENDENDO: PREPARO, CORTE E ENFIACAO EM ELETRODUTOS, NA BITOLA DE25MM2,450/750V. FORNECIMENTO E COLOCACAO</t>
  </si>
  <si>
    <t>7.10</t>
  </si>
  <si>
    <t>15.011.0012-0</t>
  </si>
  <si>
    <t>ENTRADA DE SERVICO(PC), PADRAO AMPLA , PARA MEDICAO BIFASICA, 1MEDIDOR, INSTALADO EM MURO PARA CARGA ENTRE 4 ATE 8KW, CONSTANDO DE POSTE DE CONCRETO COMPLETO, CAIXA PARA INSTALACAO DO MEDIDOR COM DISJUNTOR 2X40A, CAIXA DE CONCRETO PARA ATERRAMENTO, HASTE DE ATERRAMENTO E DEMAIS MATERIAIS NECESSARIOS, EXCLUSIVE FIO DE ENTRADA E SAIDA</t>
  </si>
  <si>
    <t>7.11</t>
  </si>
  <si>
    <t>18.027.0135-0</t>
  </si>
  <si>
    <t>PROJETOR PARA ILUMINACAO DE QUADRAS DE ESPORTE, PATIOS OU FACHADAS, EM ALUMINIO REPUXADO, LENTE EM VIDRO TEMPERADO (DIAMETRO=220MM), PARA LAMPADA INCANDESCENTE DE 200W, EXCLUSIVE LAMPADA. FORNECIMENTO E COLOCACAO</t>
  </si>
  <si>
    <t>7.12</t>
  </si>
  <si>
    <t>18.027.0089-0</t>
  </si>
  <si>
    <t>LUMINARIA FECHADA, PARA ILUMINACAO DE RUAS, AVENIDAS E PRACAS, NA FORMA OVOIDE, CORPO REFLETOR ESTAMPADO EMCHAPA DE ALUMINIO, REFRATOR PRISMATICO EM VIDROPRISMATICO EM VIDRO</t>
  </si>
  <si>
    <t>7.13</t>
  </si>
  <si>
    <t>18.260.0070-0</t>
  </si>
  <si>
    <t>RELE FOTOELETRICO, PARA COMANDO DE ILUMINACAO EXTERNA, NATENSAO DE 220V E CARGA MAXIMA DE 1.000W. FORNECIMENTO ECOLOCACAO</t>
  </si>
  <si>
    <t>7.14</t>
  </si>
  <si>
    <t>15.015.0050-0</t>
  </si>
  <si>
    <t>INSTALACAO DE UM CONJUNTO DE 3 PONTOS DE LUZ, EMBUTIDO NA LAJE, EQUIVALENTE A 6 VARAS DE ELETRODUTO DE PVC RIGIDO DE 3/4",50,00M DE FIO 2,5MM2,CAIXAS,CONEXOES, LUVAS, CURVA E INTERRUPTOR DE EMBUTIR COM PLACA FOSFORESCENTE, INCLUSIVE ABERTURA E FECHAMENTO DE RASGO EM ALVENARIA</t>
  </si>
  <si>
    <t>7.15</t>
  </si>
  <si>
    <t>15.015.0250-0</t>
  </si>
  <si>
    <t>INSTALACAO DE PONTO DE TOMADA, EMBUTIDO NA ALVENARIA, EQUIVALENTE A 2 VARAS DE ELETRODUTO DE PVC RIGIDO DE 3/4", 18,00M DE FIO 2,5MM2, CAIXAS, CONEXOES E TOMADA DE EMBUTIR, 2P+T, 10A, PADRAO BRASILEIRO, COM PLACA FOSFORESCENTE, INCLUSIVE ABERTURA E FECHAMENTO DE RASGO EM ALVENARIA</t>
  </si>
  <si>
    <t>7.16</t>
  </si>
  <si>
    <t>15.015.0251-0</t>
  </si>
  <si>
    <t>INSTALACAO DE PONTO DE TOMADA, APARENTE, EQUIVALENTE A 2 VARASDE ELETRODUTO DE PVC RIGIDO DE 3/4",12,00M DE FIO 2,5MM2, CAIXAS, CONEXOES E TOMADA DE EMBUTIR  2P+T,10A, PADRAO BRASILEIRO, COM PLACA FOSFORESCENTE</t>
  </si>
  <si>
    <t>7.17</t>
  </si>
  <si>
    <t>15.015.0256-0</t>
  </si>
  <si>
    <t>INSTALACAO DE PONTO DE TOMADA,APARENTE,EQUIVALENTE A 2VARAS DE ELETRODUTO DE PVC RIGIDO DE 3/4",18,00M DE FIO2,5MM2,CAIXAS,CONEXOES E TOMADA DE SOBREPOR 2P+T,20A,PADRAO BRASILEIRO, COM PLACA FOSFORESCENTE</t>
  </si>
  <si>
    <t>7.18</t>
  </si>
  <si>
    <t>15.018.0133-0</t>
  </si>
  <si>
    <t>CAIXA DE ATERRAMENTO, EM PVC, 25X25CM. FORNECIMENTO ECOLOCACAO</t>
  </si>
  <si>
    <t>7.19</t>
  </si>
  <si>
    <t>15.018.0130-0</t>
  </si>
  <si>
    <t>CAIXA DE EMBUTIR, EM PVC,4"X4", INCLUSIVE BUCHAS E ARRUELAS. FORNECIMENTO E COLOCACAO</t>
  </si>
  <si>
    <t>7.20</t>
  </si>
  <si>
    <t>18.027.0455-0</t>
  </si>
  <si>
    <t>GLOBO ESFERICO,PLAFONIER REPUXADO DE ALUMINIO COM DIFUSOR EM BASE DE VIDRO LEITOSO DE 4"X6". FORNECIMENTO E COLOCACAO</t>
  </si>
  <si>
    <t>7.21</t>
  </si>
  <si>
    <t>15.020.0034-0</t>
  </si>
  <si>
    <t>LAMPADA FLUORESCENTE TUBULAR,DE 18W.FORNECIMENTO E COLOCACAO</t>
  </si>
  <si>
    <t>7.22</t>
  </si>
  <si>
    <t>15.020.0078-0</t>
  </si>
  <si>
    <t>LAMPADA DE VAPOR DE SODIO DE 250W-110/200V.FORNECIMENTO E COLOCACAO</t>
  </si>
  <si>
    <t>7.23</t>
  </si>
  <si>
    <t>15.036.0061-0</t>
  </si>
  <si>
    <t>ELETRODUTO DE PVC RIGIDO ROSQUEAVEL DE 3/4", EXCLUSIVE LUVAS, CURVAS, ABERTURA E FECHAMENTO DE RASGO. FORNECIMENTO E ASSENTAMENTO</t>
  </si>
  <si>
    <t>7.24</t>
  </si>
  <si>
    <t>15.036.0062-0</t>
  </si>
  <si>
    <t>ELETRODUTO DE PVC RIGIDO ROSQUEAVEL DE 1", EXCLUSIVE LUVAS, CURVAS, ABERTURA E FECHAMENTO DE RASGO. FORNECIMENTO E ASSENTAMENTO</t>
  </si>
  <si>
    <t>Instalações Hidráulicas</t>
  </si>
  <si>
    <t>8.1</t>
  </si>
  <si>
    <t>18.021.0035-0</t>
  </si>
  <si>
    <t>RESERVATORIO, EM FIBRA DE VIDRO OU POLIETILENO, COM CAPACIDADE EM TORNO DE 1.000L, INCLUSIVE TAMPA DEVEDACAO COM ESCOTILHA E FIXADORES. FORNECIMENTO</t>
  </si>
  <si>
    <t>8.2</t>
  </si>
  <si>
    <t>15.028.0010-0</t>
  </si>
  <si>
    <t>COLOCACAO DE RESERVATORIO DE FIBROCIMENTO, FIBRA DEVIDRO OU SEMELHANTE COM 1000L, INCLUSIVE PECAS DE APOIOEM ALVENARIA E MADEIRA SERRADA, E FLANGES DE LIGACAO HIDRAULICA, EXCLUSIVE FORNECIMENTO</t>
  </si>
  <si>
    <t>8.3</t>
  </si>
  <si>
    <t>18.011.0005-0</t>
  </si>
  <si>
    <t>TORNEIRA DE BOIA EM PLASTICO, PARA CAIXA D´AGUA, DE 3/4". FORNECIMENTO E COLOCACAO</t>
  </si>
  <si>
    <t>8.4</t>
  </si>
  <si>
    <t>18.013.0156-0</t>
  </si>
  <si>
    <t>REGISTRO DE PRESSAO,1416 DE 3/4", COM CANOPLA E VOLANTE EM METAL CROMADO. FORNECIMENTO</t>
  </si>
  <si>
    <t>8.5</t>
  </si>
  <si>
    <t>15.036.0027-0</t>
  </si>
  <si>
    <t>TUBO DE PVC RIGIDO DE 20MM,SOLDAVEL,EXCLUSIVE CONEXOES,EMENDAS,ABERTURA E FECHAMENTO DE RASGO.FORNECIMENTO EASSENTAMENTO</t>
  </si>
  <si>
    <t>8.6</t>
  </si>
  <si>
    <t>15.036.0030-0</t>
  </si>
  <si>
    <t>TUBO DE PVC RIGIDO DE 40MM,SOLDAVEL,EXCLUSIVE CONEXOES,EMENDAS,ABERTURA E FECHAMENTO DE RASGO.FORNECIMENTO EASSENTAMENTO</t>
  </si>
  <si>
    <t>8.7</t>
  </si>
  <si>
    <t>15.036.0031-0</t>
  </si>
  <si>
    <t>TUBO DE PVC RIGIDO DE 50MM,SOLDAVEL,EXCLUSIVE CONEXOES,EMENDAS,ABERTURA E FECHAMENTO DE RASGO.FORNECIMENTO EASSENTAMENTO</t>
  </si>
  <si>
    <t>8.8</t>
  </si>
  <si>
    <t>06.272.0002-0</t>
  </si>
  <si>
    <t>TUBO PVC (NBR-7362), PARA ESGOTO SANITARIO, COMDIAMETRO NOMINAL DE 100MM, INCLUSIVE ANEL DE BORRACHA.FORNECIMENTO</t>
  </si>
  <si>
    <t>8.9</t>
  </si>
  <si>
    <t>06.275.0022-0</t>
  </si>
  <si>
    <t>TE DE PVC-PBA,COM TRES BOLSAS DE JUNTA ELASTICA,DIAMETRO NOMINAL DE 100MM. FORNECIMENTO</t>
  </si>
  <si>
    <t>8.10</t>
  </si>
  <si>
    <t>06.001.0242-0</t>
  </si>
  <si>
    <t>ASSENTAMENTO DE TUBULACAO DE PVC,COM JUNTA ELASTICA,PARA COLETOR DE ESGOTOS,COM DIAMETRO NOMINAL DE 100MM,ATERRO E SOCA ATE A ALTURA DA GERATRIZ SUPERIOR DOTUBO,CONSIDERANDO O MAT</t>
  </si>
  <si>
    <t>8.11</t>
  </si>
  <si>
    <t>15.001.0070-0</t>
  </si>
  <si>
    <t>ABRIGO PARA HIDROMETRO DE 1/2" OU 3/4",NAS DIMENSOES DE0,80X0,40X0,50M,EM ALVENARIA DE TIJOLOS FURADOS DE10X20X20CM,PAREDES DE MEIA VEZ,REVESTIDAS COM ARGAMASSADE CIMENTO E SAIBRO</t>
  </si>
  <si>
    <t>8.12</t>
  </si>
  <si>
    <t>15.001.0077-0</t>
  </si>
  <si>
    <t>HIDROMETRO COM DIAMETRO DE 1/2". FORNECIMENTO</t>
  </si>
  <si>
    <t>8.13</t>
  </si>
  <si>
    <t>06.014.0060-0</t>
  </si>
  <si>
    <t>CAIXA DE PASSAGEM EM ALVENARIA DE TIJOLO MACICO(7X10X20CM),EM PAREDES DE UMA VEZ (0,20M),DE 0,40X0,40X0,60M,UTILIZANDO ARGAMASSA DE CIMENTO E AREIA,NO TRACO 1:4 EM VOLUME,COM FUNDOEM CONCRETO SIMPLES PROVIDO DE CALHA INTERNA,SENDO AS PAREDES REVESTIDAS INTERNAMENTE COM A MESMA ARGAMASSA,INCLUSIVE TAMPA DE CONCRETO ARMADO,15MPA,COM ESPESSURA DE 10CM</t>
  </si>
  <si>
    <t>8.14</t>
  </si>
  <si>
    <t>06.016.0050-0</t>
  </si>
  <si>
    <t>GRELHA PARA CANALETA DE FºFº,COM(15X50CM) CARGA MINIMAPARA TESTE 800KG,RESISTENCIA MAXIMA DE ROMPIMENTO1000KG E FLECHA RESIDUAL MAXIMA 12MM.FORNECIMENTO EASSENTAMENTO</t>
  </si>
  <si>
    <t>8.15</t>
  </si>
  <si>
    <t>15.004.0060-1</t>
  </si>
  <si>
    <t>INSTALACAO E ASSENTAMENTO DE PIA COM 1 CUBA(EXCLUSIVE FORNECIMENTO DO APARELHO),COMPREENDENDO:3,00M DE TUBO DE PVC DE 25MM,3,00M DE TUBO DE PVC DE 50MM E CONEXOES</t>
  </si>
  <si>
    <t>UN</t>
  </si>
  <si>
    <t>8.16</t>
  </si>
  <si>
    <t>15.004.0061-0</t>
  </si>
  <si>
    <t>INSTALACAO E ASSENTAMENTO DE PIA COM 2 CUBAS(EXCLUSIVE FORNECIMENTO DO APARELHO),COMPREENDENDO:3,00M DE TUBO DE PVC DE 25MM,3,00M DE TUBO DE PVC DE 50MM E CONEXOES</t>
  </si>
  <si>
    <t>8.17</t>
  </si>
  <si>
    <t>18.002.0026-0</t>
  </si>
  <si>
    <t>LAVATORIO DE LOUCA BRANCA DE EMBUTIR(CUBA),TIPO MEDIO LUXO,SEM LADRAO,COM MEDIDAS EM TORNO DE 52X39CM.FERRAGENS EM METALCROMADO:SIFAO 1680 1"X1.1/4",TORNEIRA DE PRESSAO 1193 DE 1/2" E VALVULA DE ESCOAMENTO 1600.RABICHO EM PVC.FORNECIMENTO</t>
  </si>
  <si>
    <t>8.18</t>
  </si>
  <si>
    <t>18.002.0014-0</t>
  </si>
  <si>
    <t>LAVATORIO DE LOUCA BRANCA,COM COLUNA SUSPENSA,PARA PESSOAS COM NECESSIDADES ESPECIFICAS,COM MEDIDAS EM TORNO DE 45,5X35,5CM,INCLUSIVE SIFAO EM PVC FLEXIVEL,VALVULA DE ESCOAMENTO CROMADA,RABICHO EM PVC E TORNEIRA DE FECHAMENTO AUTOMATICO.FORNECIMENTO</t>
  </si>
  <si>
    <t>8.19</t>
  </si>
  <si>
    <t>15.004.0110-0</t>
  </si>
  <si>
    <t>INSTALACAO E ASSENTAMENTO DE VASO SANITARIO COM CAIXA ACOPLADA, COM 2,00M DE TUBO DE PVC DE 25MM ATE A CAIXA ACOPLADA</t>
  </si>
  <si>
    <t>8.20</t>
  </si>
  <si>
    <t>18.002.0065-0</t>
  </si>
  <si>
    <t>VASO SANITARIO DE LOUCA BRANCA,TIPO POPULAR,COM CAIXA ACOPLADA E MEDIDAS EM TORNO DE 35X65X35CM,INCLUSIVE ASSENTO PLASTICO TIPO POPULAR,BOLSA DE LIGACAO,RABICHO EM PVC E ACESSORIOSDE FIXACAO.FORNECIMENTO</t>
  </si>
  <si>
    <t>8.21</t>
  </si>
  <si>
    <t>18.005.0018-0</t>
  </si>
  <si>
    <t>ASSENTO SANITARIO PLASTICO,TIPO POPULAR.FORNECIMENTO E COLOCACAO</t>
  </si>
  <si>
    <t>8.22</t>
  </si>
  <si>
    <t>18.006.0050-0</t>
  </si>
  <si>
    <t>PAPELEIRA,SEM PROTETOR,DE SOBREPOR,EM METAL CROMADO.FORNECIMENTO E COLOCACAO</t>
  </si>
  <si>
    <t>8.23</t>
  </si>
  <si>
    <t>18.082.0052-0</t>
  </si>
  <si>
    <t>BANCA DE GRANITO CINZA ANDORINHA, COM 3CM DE ESPESSURA, COM ABERTURA PARA 3 CUBAS(EXCLUSIVE ESTAS), SOBRE APOIOS DE ALVENARIA DE MEIA VEZ E VERGA DE CONCRETO, SEM REVESTIMENTO.FORNECIMENTO E COLOCACAO</t>
  </si>
  <si>
    <t>M2</t>
  </si>
  <si>
    <t>8.24</t>
  </si>
  <si>
    <t>18.016.0105-0</t>
  </si>
  <si>
    <t>BARRA DE APOIO EM AÇO INOXIDÁVEL AISI 304, TUBO DE 1 1/4", INCLUSIVE FIXAÇÃO COM PARAFUSOS INOXIDÁVEIS E BUCHAS PLÁSTICAS, COM 50CM, PARA PESSOAS COM NECESSIDADES ESPECIFICAS. FORNECIMENTO E COLOCACAO</t>
  </si>
  <si>
    <t>8.25</t>
  </si>
  <si>
    <t>14.004.0100-0</t>
  </si>
  <si>
    <t>ESPELHO DE CRISTAL, 4MM DE ESPESSURA. COM MOLDURA DE MADEIRA. FORNECIMENTO E COLOCACAO</t>
  </si>
  <si>
    <t>8.26</t>
  </si>
  <si>
    <t>15.003.0380-0</t>
  </si>
  <si>
    <t>ASSENTAMENTO DE CHUVEIRO (EXCLUSIVE FORNECIMENTO DOAPARELHO), INCLUSIVE MATERIAIS NECESSARIOS E BRACO CROMADO</t>
  </si>
  <si>
    <t>8.27</t>
  </si>
  <si>
    <t>18.007.0039-0</t>
  </si>
  <si>
    <t>CHUVEIRO ESTAMPADO,ARTICULADO,COM BRACO DE 1/2".FORNECIMENTO</t>
  </si>
  <si>
    <t>8.28</t>
  </si>
  <si>
    <t>18.009.0078-0</t>
  </si>
  <si>
    <t>TORNEIRA PARA JARDIM, DE 3/4"X10CM APROXIMADAMENTE, EM METAL CROMADO. FORNECIMENTO</t>
  </si>
  <si>
    <t>Pisos e Revestimentos</t>
  </si>
  <si>
    <t>9.1</t>
  </si>
  <si>
    <t>13.373.0020-0</t>
  </si>
  <si>
    <t>PISO DE CONCRETO ARMADO MONOLITICO, C/JUNTA FRIA, ALISADO C/REGUA VIBRATORIA, ESPESSURA 10CM, SOBRE TERRENO ACERTADO E SOBRE LASTRO DE BRITA, EXCLUSIVE ACERTO DO TERRENO, INCLUSIVE BRITA</t>
  </si>
  <si>
    <t>9.2</t>
  </si>
  <si>
    <t>13.330.0075-0</t>
  </si>
  <si>
    <t>REVESTIMENTO DE PISO COM LADRILHO CERAMICO, ANTIDERRAPANTE, 40X40CM, SUJEITO A TRAFEGO INTENSO, RESISTENCIA A ABRASAO P.E.I.-IV, ASSENTES EM SUPERFICIE COM NATA DE CIMENTO SOBRE ARGAMASSA DE CIMENTO, AREIA E SAIBRO, NO TRACO 1:3:3, REJUNTAMENTO C/ CIMENTO BRANCO E CORANTE</t>
  </si>
  <si>
    <t>9.3</t>
  </si>
  <si>
    <t>13.030.0290-0</t>
  </si>
  <si>
    <t>REVESTIMENTO DE PAREDES COM CERAMICA 25X40CM E 8,5MM DE ESPESSURA, ASSENTE CONFORME ITEM 13.025.0016</t>
  </si>
  <si>
    <t>9.4</t>
  </si>
  <si>
    <t>13.045.0052-0</t>
  </si>
  <si>
    <t>PEITORIL DE MARMORE BRANCO CLASSICO, DE 2X16CM, COM 2 POLIMENTOS, ASSENTE COMO EM 13.045.0040</t>
  </si>
  <si>
    <t>9.5</t>
  </si>
  <si>
    <t>13.348.0070-0</t>
  </si>
  <si>
    <t>SOLEIRA EM GRANITO CINZA ANDORINHA, ESPESSURA DE 3CM,COM 2 POLIMENTOS, LARGURA DE 13CM, ASSENTADO COM ARGAMASSA DE CIMENTO, SAIBRO E AREIA, NO TRACO 1:2:2, E REJUNTAMENTO COM CIMENTO BRANCO E CORANTE</t>
  </si>
  <si>
    <t>10.1</t>
  </si>
  <si>
    <t>14.006.0008-0</t>
  </si>
  <si>
    <t>PORTA DE MADEIRA DE LEI EM COMPENSADO DE 90X210X3CM FOLHEADA NAS 2 FACES, ADUELA DE 13X3CM E ALIZARES DE 5X2CM, EXCLUSIVE FERRAGENS. FORNECIMENTO E COLOCACAO</t>
  </si>
  <si>
    <t>10.2</t>
  </si>
  <si>
    <t>14.006.0420-0</t>
  </si>
  <si>
    <t>PORTA DE MADEIRA DE LEI EM COMPENSADO, FOLHEADA NAS 2 FACES COM 3CM DE ESPESSURA, ADUELA E ALIZARES, EXCLUSIVE FERRAGENS. FORNECIMENTO E COLOCACAO</t>
  </si>
  <si>
    <t>10.3</t>
  </si>
  <si>
    <t>14.007.0085-0</t>
  </si>
  <si>
    <t>FERRAGENS P/PORTAS MAD. COLOCADAS DIVISORIAS MARMORE, MARMORITE OU CONCR.ATE 3CM ESP. CONSTANDO FORN.S/COLOC.DE:-2 DOBRADICAS C/UMA DAS ABAS EM "U", EM LATAO, ACAB. CROMADO, PARA DIVISORIAS DE MARMORE; -FECHO DE SOBREPOR, TIPO "LIVRE-OCUPADO", RETANG., EM ZAMAK OU LATAO, ACAB. CROMADO; -BATENTE EM "U", EM LATAO, ACAB. CROMADO, PARA DIVISORIAS DE MARMORE</t>
  </si>
  <si>
    <t>10.4</t>
  </si>
  <si>
    <t>14.009.0010-0</t>
  </si>
  <si>
    <t>COLOCACAO DE FECHADURA DE EMBUTIR,COM ALTURA APROXIMADA DE 20CM, EM MADEIRA, EXCLUSIVE O FORNECIMENTO</t>
  </si>
  <si>
    <t>10.5</t>
  </si>
  <si>
    <t>14.009.0045-0</t>
  </si>
  <si>
    <t>COLOCACAO DE UMA DOBRADICA COM AS DIMENSOES DE 3"X3" OU 3"X2.1/2", EM MADEIRA, EXCLUSIVE O FORNECIMENTO</t>
  </si>
  <si>
    <t>10.6</t>
  </si>
  <si>
    <t>14.003.0076-0</t>
  </si>
  <si>
    <t>JANELA BASCULANTE DE ALUMINIO ANODIZADO AO NATURAL, COM 2 ORDENS, SENDO A INFERIOR FIXA, EM PERFIS SERIE 28. FORNECIMENTO E COLOCACAO</t>
  </si>
  <si>
    <t>10.7</t>
  </si>
  <si>
    <t>14.002.0084-0</t>
  </si>
  <si>
    <t>PORTAO EM ESTRUTURA DE TUBOS DE FERRO GALVANIZADO DE 1"E 1.1/2",COM DUAS FOLHAS DE ABRIR,FECHAMENTO COM TELADE ARAME GALVANIZADO Nº12,MALHA 2",EXCLUSIVE FECHADURA.FORNECIMENTO E COLOCAÇÃO</t>
  </si>
  <si>
    <t>11.1</t>
  </si>
  <si>
    <t>20.105.0005-0</t>
  </si>
  <si>
    <t>PINTURA DE MEIO-FIO COM CAL, COM UMA DEMAO</t>
  </si>
  <si>
    <t>11.2</t>
  </si>
  <si>
    <t>17.017.0010-0</t>
  </si>
  <si>
    <t>PREPARO DE SUPERFICIES NOVAS,COM REVESTIMENTO LISO, INCLUSIVE LIXAMENTO, LIMPEZA,UMA DEMAO DE SELADOR ACRILICO, UMA DEMAO DE MASSA CORRIDA OU ACRILICA E NOVO LIXAMENTO COM REMOCAO DO PO RESIDUAL</t>
  </si>
  <si>
    <t>11.3</t>
  </si>
  <si>
    <t>17.018.0185-0</t>
  </si>
  <si>
    <t>PINTURA COM TINTA ACRILICA TEXTURIZADA NA COR BRANCA, ACABAMENTO FOSCO, PARA INTERIOR OU EXTERIOR, APLICADAS EM DUAS DEMAOS SOBRE CONCRETO, ALVENARIA, BLOCO DE CONCRETO, CIMENTO SEM AMIANTO OU REVESTIMENTO</t>
  </si>
  <si>
    <t>11.4</t>
  </si>
  <si>
    <t>17.025.0005-1</t>
  </si>
  <si>
    <t>PINTURA COM TINTA ACRILICA, ANTIFUNGO/BACTERICIDA, PARA AMBIENTES INTERNOS E EXTERNOS PROPENSOS A UMIDADE E VAPORES, EM DUAS DEMAOS, SOBRE SELADOR ACRILICO E DUAS DEMAOS DE MASSA ACRILICA, INCLUSIVE LIMPEZA E LIXAMENTO</t>
  </si>
  <si>
    <t>11.5</t>
  </si>
  <si>
    <t>16.022.0012-0</t>
  </si>
  <si>
    <t>IMPERMEABILIZACAO COM MANTA ASFALTICA PRE-FABRICADA,TIPO II-C EM FORMA DE TIRA DE 32CM DE LARGURA POR 10M DE COMPRIMENTO,ESPESSURA DE 3MM,CONSUMO DE 1,10M2/M2</t>
  </si>
  <si>
    <t>11.6</t>
  </si>
  <si>
    <t>17.017.0169-0</t>
  </si>
  <si>
    <t>PINTURA INTERNA OU EXTERNA SOBRE MADEIRA NOVA, COM ESMALTE SINTETICO ALTO BRILHO OU ACETINADO, UMA DEMAO DE VERNIZ ISOLANTE INCOLOR, UMA DEMAO DE FUNDO SINTETICO NIVELADOR, UMA DEMAO DE MASSA PARA MADEIRA, INCLUSIVE LIXAMENTO E REMOCAO DE PO E DUAS DEMAOS DE ACABAMENTO</t>
  </si>
  <si>
    <t>11.7</t>
  </si>
  <si>
    <t>17.040.0021-0</t>
  </si>
  <si>
    <t>MARCACAO DE QUADRA DE ESPORTE OU VAGA DE GARAGEM COM TINTA ACRILICA PROPRIA PARA PINTURA DE PISOS, COM UTILIZACAO DE SELADOR E SOLVENTE PROPRIO E FITA CREPE COMO LIMITADOR DE LINHAS, MEDIDA PELA AREA REAL DE PINTURA</t>
  </si>
  <si>
    <t>Paisagismo</t>
  </si>
  <si>
    <t>12.1</t>
  </si>
  <si>
    <t>09.001.0020-0</t>
  </si>
  <si>
    <t>PLANTIO DE GRAMA EM PLACAS TIPO ESMERALDA, INCLUSIVE FORNECIMENTO DA GRAMA E TRANSPORTE, EXCLUSIVE PREPARO DO TERRENO E O MATERIAL PARA ESTE</t>
  </si>
  <si>
    <t>12.2</t>
  </si>
  <si>
    <t>09.002.0050-9</t>
  </si>
  <si>
    <t>PLANTIO DE áVORE ISOLADA, INCL. TRANSPORTE, TERRA PRETAE ESTACA DE MADEIRA, PARA TRATAMENTO PAISAGíSTICO, EXCLFORNECIMENTO</t>
  </si>
  <si>
    <t>12.3</t>
  </si>
  <si>
    <t>09.003.0066-0</t>
  </si>
  <si>
    <t>ESPECIES VEGETAIS NATIVAS COM CAP(CIRCUNFERENCIA NAALTURA DO PEITO)VARIANDO ENTRE 0,10M E 0,15M E ALTURAENTRE 2,50M E 3,00M.FORNECIMENTO</t>
  </si>
  <si>
    <t>12.4</t>
  </si>
  <si>
    <t>09.002.0017-0</t>
  </si>
  <si>
    <t>PLANTIO DE PLANTAS DE COBERTURA VEGETAL,CONSIDERANDO 8 MUDAS/M2,EXCLUSIVE FORNECIMENTO DA PLANTA</t>
  </si>
  <si>
    <t>12.5</t>
  </si>
  <si>
    <t>09.002.0019-0</t>
  </si>
  <si>
    <t>PLANTIO DE PLANTAS DE COBERTURA VEGETAL,CONSIDERANDO 12 MUDAS/M2,EXCLUSIVE FORNECIMENTO DA PLANTA</t>
  </si>
  <si>
    <t>12.6</t>
  </si>
  <si>
    <t>09.003.0156-0</t>
  </si>
  <si>
    <t>ESPECIES VEGETAIS COM ALTURA DE (0,40 A 1,50)M, TIPO ARUNDINA BAMBUSIFOLIA(ORQUIDEA BAMBU), JATROPHA PODAGRICA(BATATA DO INFERNO), STRELITZIA REGINAE(FLOR AVE DO PARAISO),HELICONIA ANGUSTA(FALSA AVE DO PARAISO)OU SIMILAR E CONSIDERANDO 8 MUDASPOR M2.FORNECIMENTO</t>
  </si>
  <si>
    <t>12.7</t>
  </si>
  <si>
    <t>09.003.0162-0</t>
  </si>
  <si>
    <t>ESPECIES VEGETAIS COM ALTURA DE(0,10 A 0,40)M, TIPO JASMIM ESTRELA, CAETIZINHO, CANA DA INDIA, CANA-INDICA, BIRI, CURCULIGO, GENGIBRE AZUL, IXORA ANA, PLANTA DA VIDA , ARARUTA, RHOEO, COPO DELEITE OU SIMILAR E CONSIDERANDO 12 MUDAS P/M2. FORNECIMENTO</t>
  </si>
  <si>
    <t>12.8</t>
  </si>
  <si>
    <t>09.003.0076-0</t>
  </si>
  <si>
    <t>ESPECIES VEGETAIS COM ALTURA DE (2,50 A 3,50)M, TIPO PALMEIRA SYAGRUS ROMANZOFFIANA (BABA-DE-BOI/GERIVA), AIPHANES CARYOTIFOLIA (PALMEIRA"SPINE"), LIVISTONIA CHINENSIS (LEQUE DA CHINA/FALSA LATANIA), RHAPIS EXCELSA(PALMEIRA RAFIA), ROYSTONEA OLERACEA (PALMEIRA REAL) OU SIMILAR. FORNECIMENTO</t>
  </si>
  <si>
    <t>BDI DE 02%</t>
  </si>
  <si>
    <t>Abertura das Propostas: 13/11/2019 às 10:00hs</t>
  </si>
  <si>
    <t>Pintura</t>
  </si>
</sst>
</file>

<file path=xl/styles.xml><?xml version="1.0" encoding="utf-8"?>
<styleSheet xmlns="http://schemas.openxmlformats.org/spreadsheetml/2006/main">
  <numFmts count="63">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quot;R$&quot;#,##0_);\(&quot;R$&quot;#,##0\)"/>
    <numFmt numFmtId="179" formatCode="&quot;R$&quot;#,##0_);[Red]\(&quot;R$&quot;#,##0\)"/>
    <numFmt numFmtId="180" formatCode="&quot;R$&quot;#,##0.00_);\(&quot;R$&quot;#,##0.00\)"/>
    <numFmt numFmtId="181" formatCode="&quot;R$&quot;#,##0.00_);[Red]\(&quot;R$&quot;#,##0.00\)"/>
    <numFmt numFmtId="182" formatCode="_(&quot;R$&quot;* #,##0_);_(&quot;R$&quot;* \(#,##0\);_(&quot;R$&quot;* &quot;-&quot;_);_(@_)"/>
    <numFmt numFmtId="183" formatCode="_(&quot;R$&quot;* #,##0.00_);_(&quot;R$&quot;* \(#,##0.00\);_(&quot;R$&quot;* &quot;-&quot;??_);_(@_)"/>
    <numFmt numFmtId="184" formatCode="&quot;Sim&quot;;&quot;Sim&quot;;&quot;Não&quot;"/>
    <numFmt numFmtId="185" formatCode="&quot;Verdadeiro&quot;;&quot;Verdadeiro&quot;;&quot;Falso&quot;"/>
    <numFmt numFmtId="186" formatCode="&quot;Ativar&quot;;&quot;Ativar&quot;;&quot;Desativar&quot;"/>
    <numFmt numFmtId="187" formatCode="[$€-2]\ #,##0.00_);[Red]\([$€-2]\ #,##0.00\)"/>
    <numFmt numFmtId="188" formatCode="#,#00"/>
    <numFmt numFmtId="189" formatCode="&quot;R$ &quot;#,##0.00"/>
    <numFmt numFmtId="190" formatCode="00"/>
    <numFmt numFmtId="191" formatCode="#,#00.00"/>
    <numFmt numFmtId="192" formatCode="_(* #,##0.000_);_(* \(#,##0.000\);_(* &quot;-&quot;??_);_(@_)"/>
    <numFmt numFmtId="193" formatCode="_(* #,##0.0000_);_(* \(#,##0.0000\);_(* &quot;-&quot;??_);_(@_)"/>
    <numFmt numFmtId="194" formatCode="_(* #,##0.00000_);_(* \(#,##0.00000\);_(* &quot;-&quot;??_);_(@_)"/>
    <numFmt numFmtId="195" formatCode="_(* #,##0.000000_);_(* \(#,##0.000000\);_(* &quot;-&quot;??_);_(@_)"/>
    <numFmt numFmtId="196" formatCode="[$-416]dddd\,\ d&quot; de &quot;mmmm&quot; de &quot;yyyy"/>
    <numFmt numFmtId="197" formatCode="[$-416]mmmm\-yy;@"/>
    <numFmt numFmtId="198" formatCode="mm/yyyy"/>
    <numFmt numFmtId="199" formatCode="_(* #,##0.0_);_(* \(#,##0.0\);_(* &quot;-&quot;??_);_(@_)"/>
    <numFmt numFmtId="200" formatCode="_(* #,##0_);_(* \(#,##0\);_(* &quot;-&quot;??_);_(@_)"/>
    <numFmt numFmtId="201" formatCode="_(&quot;R$ &quot;* #,##0.000_);_(&quot;R$ &quot;* \(#,##0.000\);_(&quot;R$ &quot;* &quot;-&quot;??_);_(@_)"/>
    <numFmt numFmtId="202" formatCode="_(&quot;R$ &quot;* #,##0.0000_);_(&quot;R$ &quot;* \(#,##0.0000\);_(&quot;R$ &quot;* &quot;-&quot;??_);_(@_)"/>
    <numFmt numFmtId="203" formatCode="_(* #,##0.0000_);_(* \(#,##0.0000\);_(* &quot;-&quot;????_);_(@_)"/>
    <numFmt numFmtId="204" formatCode="_(&quot;R$ &quot;* #,##0.0000_);_(&quot;R$ &quot;* \(#,##0.0000\)_._._.;_(&quot;R$ &quot;* &quot;-&quot;??_);_(@_)"/>
    <numFmt numFmtId="205" formatCode="_(&quot;R$ &quot;* #,##0.0000_);_(&quot;R$ &quot;* \(#,##0.0000\)\.;_(&quot;R$ &quot;* &quot;-&quot;??_);_(@_)"/>
    <numFmt numFmtId="206" formatCode="_(&quot;R$ &quot;* #,##0.0000&quot;...&quot;_);_(&quot;R$ &quot;* \(#,##0.0000\)\.;_(&quot;R$ &quot;* &quot;-&quot;??_);_(@_)"/>
    <numFmt numFmtId="207" formatCode="_(&quot;R$ &quot;* #,##0.00000&quot;...&quot;_);_(&quot;R$ &quot;* \(#,##0.00000\)\.;_(&quot;R$ &quot;* &quot;-&quot;??_);_(@_)"/>
    <numFmt numFmtId="208" formatCode="_(&quot;R$ &quot;* #,##0.000&quot;...&quot;_);_(&quot;R$ &quot;* \(#,##0.000\)\.;_(&quot;R$ &quot;* &quot;-&quot;??_);_(@_)"/>
    <numFmt numFmtId="209" formatCode="00,000,000,_/000,0\-00"/>
    <numFmt numFmtId="210" formatCode="00,000,000,&quot;/&quot;000,0&quot;-&quot;00"/>
    <numFmt numFmtId="211" formatCode="#,#00.0"/>
    <numFmt numFmtId="212" formatCode="#,#00.000"/>
    <numFmt numFmtId="213" formatCode="00&quot;.&quot;000&quot;.&quot;000&quot;/&quot;0000&quot;-&quot;00"/>
    <numFmt numFmtId="214" formatCode="#,##0.00#"/>
    <numFmt numFmtId="215" formatCode="#,##0.00##"/>
    <numFmt numFmtId="216" formatCode="0.00#"/>
    <numFmt numFmtId="217" formatCode="0.0"/>
    <numFmt numFmtId="218" formatCode="#,##0.0"/>
  </numFmts>
  <fonts count="40">
    <font>
      <sz val="10"/>
      <name val="Arial"/>
      <family val="0"/>
    </font>
    <font>
      <u val="single"/>
      <sz val="10"/>
      <color indexed="12"/>
      <name val="Arial"/>
      <family val="0"/>
    </font>
    <font>
      <u val="single"/>
      <sz val="10"/>
      <color indexed="36"/>
      <name val="Arial"/>
      <family val="0"/>
    </font>
    <font>
      <b/>
      <sz val="10"/>
      <name val="Arial"/>
      <family val="2"/>
    </font>
    <font>
      <b/>
      <sz val="14"/>
      <name val="Arial"/>
      <family val="2"/>
    </font>
    <font>
      <b/>
      <sz val="11"/>
      <name val="Arial"/>
      <family val="2"/>
    </font>
    <font>
      <b/>
      <sz val="8"/>
      <name val="Tahoma"/>
      <family val="0"/>
    </font>
    <font>
      <sz val="8"/>
      <name val="Tahoma"/>
      <family val="0"/>
    </font>
    <font>
      <b/>
      <sz val="6"/>
      <name val="Arial"/>
      <family val="2"/>
    </font>
    <font>
      <sz val="8"/>
      <name val="Arial"/>
      <family val="2"/>
    </font>
    <font>
      <b/>
      <sz val="8"/>
      <name val="Arial"/>
      <family val="2"/>
    </font>
    <font>
      <u val="single"/>
      <sz val="10"/>
      <name val="Arial"/>
      <family val="2"/>
    </font>
    <font>
      <b/>
      <sz val="7"/>
      <name val="Arial"/>
      <family val="2"/>
    </font>
    <font>
      <sz val="7"/>
      <name val="Arial"/>
      <family val="2"/>
    </font>
    <font>
      <sz val="8"/>
      <color indexed="8"/>
      <name val="Arial"/>
      <family val="2"/>
    </font>
    <font>
      <sz val="9"/>
      <name val="Arial"/>
      <family val="2"/>
    </font>
    <font>
      <sz val="9"/>
      <color indexed="8"/>
      <name val="Arial"/>
      <family val="2"/>
    </font>
    <font>
      <b/>
      <sz val="8"/>
      <color indexed="8"/>
      <name val="Arial"/>
      <family val="2"/>
    </font>
    <font>
      <b/>
      <sz val="9"/>
      <name val="Arial"/>
      <family val="2"/>
    </font>
    <font>
      <b/>
      <sz val="9"/>
      <color indexed="8"/>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color indexed="8"/>
      <name val="Arial"/>
      <family val="0"/>
    </font>
    <font>
      <b/>
      <sz val="12"/>
      <color indexed="8"/>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40"/>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color indexed="23"/>
      </left>
      <right style="hair">
        <color indexed="23"/>
      </right>
      <top style="thin">
        <color indexed="23"/>
      </top>
      <bottom style="thin">
        <color indexed="23"/>
      </bottom>
    </border>
    <border>
      <left style="hair">
        <color indexed="23"/>
      </left>
      <right style="hair">
        <color indexed="23"/>
      </right>
      <top style="thin">
        <color indexed="23"/>
      </top>
      <bottom style="thin">
        <color indexed="23"/>
      </bottom>
    </border>
    <border>
      <left style="hair">
        <color indexed="23"/>
      </left>
      <right style="thin">
        <color indexed="23"/>
      </right>
      <top style="thin">
        <color indexed="23"/>
      </top>
      <bottom style="thin">
        <color indexed="23"/>
      </bottom>
    </border>
    <border>
      <left style="hair">
        <color indexed="23"/>
      </left>
      <right style="hair">
        <color indexed="23"/>
      </right>
      <top style="hair">
        <color indexed="23"/>
      </top>
      <bottom style="hair">
        <color indexed="23"/>
      </bottom>
    </border>
    <border>
      <left style="thin">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style="thin">
        <color indexed="23"/>
      </top>
      <bottom style="thin">
        <color indexed="23"/>
      </bottom>
    </border>
    <border>
      <left style="hair">
        <color indexed="23"/>
      </left>
      <right style="hair"/>
      <top style="hair">
        <color indexed="23"/>
      </top>
      <bottom style="hair">
        <color indexed="23"/>
      </bottom>
    </border>
    <border>
      <left>
        <color indexed="63"/>
      </left>
      <right style="hair"/>
      <top>
        <color indexed="63"/>
      </top>
      <bottom style="hair">
        <color indexed="23"/>
      </bottom>
    </border>
    <border>
      <left style="thin">
        <color indexed="23"/>
      </left>
      <right>
        <color indexed="63"/>
      </right>
      <top style="hair">
        <color indexed="23"/>
      </top>
      <bottom style="hair">
        <color indexed="55"/>
      </bottom>
    </border>
    <border>
      <left>
        <color indexed="63"/>
      </left>
      <right>
        <color indexed="63"/>
      </right>
      <top style="hair">
        <color indexed="23"/>
      </top>
      <bottom style="hair">
        <color indexed="55"/>
      </bottom>
    </border>
    <border>
      <left style="hair">
        <color indexed="55"/>
      </left>
      <right style="hair"/>
      <top style="hair">
        <color indexed="23"/>
      </top>
      <bottom style="hair">
        <color indexed="55"/>
      </bottom>
    </border>
    <border>
      <left style="hair">
        <color indexed="55"/>
      </left>
      <right style="hair">
        <color indexed="55"/>
      </right>
      <top style="hair">
        <color indexed="55"/>
      </top>
      <bottom>
        <color indexed="63"/>
      </bottom>
    </border>
    <border>
      <left style="hair">
        <color indexed="55"/>
      </left>
      <right style="hair"/>
      <top style="hair">
        <color indexed="55"/>
      </top>
      <bottom style="hair">
        <color indexed="55"/>
      </bottom>
    </border>
    <border>
      <left style="hair">
        <color indexed="55"/>
      </left>
      <right style="hair">
        <color indexed="55"/>
      </right>
      <top style="hair">
        <color indexed="55"/>
      </top>
      <bottom style="hair">
        <color indexed="55"/>
      </bottom>
    </border>
    <border>
      <left style="hair">
        <color indexed="55"/>
      </left>
      <right style="hair">
        <color indexed="55"/>
      </right>
      <top style="hair">
        <color indexed="23"/>
      </top>
      <bottom style="hair">
        <color indexed="55"/>
      </bottom>
    </border>
    <border>
      <left style="thin">
        <color indexed="23"/>
      </left>
      <right>
        <color indexed="63"/>
      </right>
      <top>
        <color indexed="63"/>
      </top>
      <bottom>
        <color indexed="63"/>
      </bottom>
    </border>
    <border>
      <left style="thin">
        <color indexed="23"/>
      </left>
      <right style="hair">
        <color indexed="23"/>
      </right>
      <top style="hair">
        <color indexed="23"/>
      </top>
      <bottom style="hair">
        <color indexed="23"/>
      </bottom>
    </border>
    <border>
      <left>
        <color indexed="63"/>
      </left>
      <right style="hair">
        <color indexed="23"/>
      </right>
      <top style="hair">
        <color indexed="23"/>
      </top>
      <bottom style="hair">
        <color indexed="23"/>
      </bottom>
    </border>
    <border>
      <left style="hair">
        <color indexed="23"/>
      </left>
      <right>
        <color indexed="63"/>
      </right>
      <top style="hair">
        <color indexed="55"/>
      </top>
      <bottom>
        <color indexed="63"/>
      </bottom>
    </border>
    <border>
      <left>
        <color indexed="63"/>
      </left>
      <right style="hair"/>
      <top style="hair">
        <color indexed="55"/>
      </top>
      <bottom>
        <color indexed="63"/>
      </bottom>
    </border>
    <border>
      <left style="hair">
        <color indexed="23"/>
      </left>
      <right>
        <color indexed="63"/>
      </right>
      <top>
        <color indexed="63"/>
      </top>
      <bottom style="hair">
        <color indexed="22"/>
      </bottom>
    </border>
    <border>
      <left>
        <color indexed="63"/>
      </left>
      <right style="hair"/>
      <top>
        <color indexed="63"/>
      </top>
      <bottom style="hair">
        <color indexed="22"/>
      </bottom>
    </border>
    <border>
      <left>
        <color indexed="63"/>
      </left>
      <right>
        <color indexed="63"/>
      </right>
      <top style="hair">
        <color indexed="23"/>
      </top>
      <bottom style="hair">
        <color indexed="2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4" borderId="0" applyNumberFormat="0" applyBorder="0" applyAlignment="0" applyProtection="0"/>
    <xf numFmtId="0" fontId="24" fillId="16" borderId="1" applyNumberFormat="0" applyAlignment="0" applyProtection="0"/>
    <xf numFmtId="0" fontId="25" fillId="17" borderId="2" applyNumberFormat="0" applyAlignment="0" applyProtection="0"/>
    <xf numFmtId="0" fontId="26" fillId="0" borderId="3" applyNumberFormat="0" applyFill="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27" fillId="7"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8" fillId="3" borderId="0" applyNumberFormat="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29"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30" fillId="16" borderId="5"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cellStyleXfs>
  <cellXfs count="124">
    <xf numFmtId="0" fontId="0" fillId="0" borderId="0" xfId="0" applyAlignment="1">
      <alignment/>
    </xf>
    <xf numFmtId="0" fontId="0" fillId="0" borderId="0" xfId="0" applyFont="1" applyBorder="1" applyAlignment="1" applyProtection="1">
      <alignment horizontal="center" vertical="center" wrapText="1"/>
      <protection hidden="1"/>
    </xf>
    <xf numFmtId="0" fontId="0" fillId="0" borderId="0" xfId="0" applyFont="1" applyBorder="1" applyAlignment="1" applyProtection="1">
      <alignment vertical="center" wrapText="1"/>
      <protection hidden="1"/>
    </xf>
    <xf numFmtId="4" fontId="0" fillId="0" borderId="0" xfId="0" applyNumberFormat="1" applyFont="1" applyBorder="1" applyAlignment="1" applyProtection="1">
      <alignment horizontal="center" vertical="center" wrapText="1"/>
      <protection hidden="1"/>
    </xf>
    <xf numFmtId="177" fontId="0" fillId="0" borderId="0" xfId="53" applyFont="1" applyBorder="1" applyAlignment="1" applyProtection="1">
      <alignment horizontal="center" vertical="center" wrapText="1"/>
      <protection hidden="1"/>
    </xf>
    <xf numFmtId="0" fontId="3" fillId="0" borderId="0" xfId="0" applyFont="1" applyBorder="1" applyAlignment="1" applyProtection="1">
      <alignment horizontal="left" vertical="center"/>
      <protection hidden="1"/>
    </xf>
    <xf numFmtId="0" fontId="0" fillId="0" borderId="0" xfId="0" applyAlignment="1">
      <alignment horizontal="center"/>
    </xf>
    <xf numFmtId="0" fontId="0" fillId="0" borderId="0" xfId="0" applyFont="1" applyAlignment="1">
      <alignment/>
    </xf>
    <xf numFmtId="0" fontId="5" fillId="0" borderId="0" xfId="0" applyFont="1" applyBorder="1" applyAlignment="1" applyProtection="1">
      <alignment vertical="center"/>
      <protection hidden="1"/>
    </xf>
    <xf numFmtId="4" fontId="9" fillId="0" borderId="0" xfId="0" applyNumberFormat="1" applyFont="1" applyBorder="1" applyAlignment="1" applyProtection="1">
      <alignment vertical="center" wrapText="1"/>
      <protection hidden="1"/>
    </xf>
    <xf numFmtId="0" fontId="9" fillId="0" borderId="0" xfId="0" applyFont="1" applyBorder="1" applyAlignment="1" applyProtection="1">
      <alignment vertical="center" wrapText="1"/>
      <protection hidden="1"/>
    </xf>
    <xf numFmtId="0" fontId="0" fillId="0" borderId="0" xfId="0" applyFill="1" applyAlignment="1">
      <alignment/>
    </xf>
    <xf numFmtId="0" fontId="11" fillId="0" borderId="0" xfId="0" applyFont="1" applyBorder="1" applyAlignment="1" applyProtection="1">
      <alignment vertical="center" wrapText="1"/>
      <protection hidden="1"/>
    </xf>
    <xf numFmtId="49" fontId="0" fillId="0" borderId="0" xfId="0" applyNumberFormat="1" applyAlignment="1">
      <alignment/>
    </xf>
    <xf numFmtId="0" fontId="0" fillId="0" borderId="0" xfId="0" applyFont="1" applyFill="1" applyAlignment="1">
      <alignment/>
    </xf>
    <xf numFmtId="216" fontId="5" fillId="0" borderId="0" xfId="0" applyNumberFormat="1" applyFont="1" applyBorder="1" applyAlignment="1" applyProtection="1">
      <alignment vertical="center"/>
      <protection hidden="1"/>
    </xf>
    <xf numFmtId="216" fontId="0" fillId="0" borderId="0" xfId="53" applyNumberFormat="1" applyFont="1" applyBorder="1" applyAlignment="1" applyProtection="1">
      <alignment horizontal="center" vertical="center" wrapText="1"/>
      <protection hidden="1"/>
    </xf>
    <xf numFmtId="0" fontId="0" fillId="0" borderId="0" xfId="0" applyFont="1" applyFill="1" applyAlignment="1">
      <alignment wrapText="1"/>
    </xf>
    <xf numFmtId="214" fontId="0" fillId="0" borderId="0" xfId="0" applyNumberFormat="1" applyFont="1" applyBorder="1" applyAlignment="1" applyProtection="1">
      <alignment horizontal="center" vertical="center" wrapText="1"/>
      <protection hidden="1"/>
    </xf>
    <xf numFmtId="214" fontId="5" fillId="0" borderId="0" xfId="0" applyNumberFormat="1" applyFont="1" applyBorder="1" applyAlignment="1" applyProtection="1">
      <alignment vertical="center"/>
      <protection hidden="1"/>
    </xf>
    <xf numFmtId="0" fontId="8" fillId="0" borderId="0" xfId="0" applyFont="1" applyBorder="1" applyAlignment="1" applyProtection="1">
      <alignment horizontal="right"/>
      <protection hidden="1"/>
    </xf>
    <xf numFmtId="0" fontId="0" fillId="8" borderId="10" xfId="0" applyFill="1" applyBorder="1" applyAlignment="1">
      <alignment/>
    </xf>
    <xf numFmtId="0" fontId="0" fillId="24" borderId="10" xfId="0" applyFill="1" applyBorder="1" applyAlignment="1">
      <alignment vertical="center" wrapText="1"/>
    </xf>
    <xf numFmtId="0" fontId="0" fillId="24" borderId="10" xfId="0" applyFill="1" applyBorder="1" applyAlignment="1">
      <alignment/>
    </xf>
    <xf numFmtId="49" fontId="0" fillId="24" borderId="10" xfId="0" applyNumberFormat="1" applyFill="1" applyBorder="1" applyAlignment="1">
      <alignment/>
    </xf>
    <xf numFmtId="0" fontId="0" fillId="7" borderId="10" xfId="0" applyFill="1" applyBorder="1" applyAlignment="1">
      <alignment vertical="center" wrapText="1"/>
    </xf>
    <xf numFmtId="0" fontId="0" fillId="0" borderId="0" xfId="0" applyAlignment="1">
      <alignment wrapText="1"/>
    </xf>
    <xf numFmtId="0" fontId="0" fillId="4" borderId="10" xfId="0" applyFill="1" applyBorder="1" applyAlignment="1">
      <alignment vertical="center"/>
    </xf>
    <xf numFmtId="0" fontId="0" fillId="0" borderId="0" xfId="0" applyAlignment="1">
      <alignment vertical="center"/>
    </xf>
    <xf numFmtId="0" fontId="0" fillId="0" borderId="0" xfId="0" applyFont="1" applyAlignment="1">
      <alignment horizontal="left" vertical="center" wrapText="1"/>
    </xf>
    <xf numFmtId="0" fontId="0" fillId="25" borderId="10" xfId="0" applyFill="1" applyBorder="1" applyAlignment="1">
      <alignment vertical="center"/>
    </xf>
    <xf numFmtId="0" fontId="0" fillId="0" borderId="0" xfId="0" applyNumberFormat="1" applyFont="1" applyBorder="1" applyAlignment="1" applyProtection="1">
      <alignment horizontal="center" vertical="center" wrapText="1"/>
      <protection hidden="1"/>
    </xf>
    <xf numFmtId="0" fontId="5" fillId="0" borderId="0" xfId="0" applyNumberFormat="1" applyFont="1" applyBorder="1" applyAlignment="1" applyProtection="1">
      <alignment vertical="center"/>
      <protection hidden="1"/>
    </xf>
    <xf numFmtId="0" fontId="10" fillId="0" borderId="0" xfId="0" applyFont="1" applyBorder="1" applyAlignment="1" applyProtection="1">
      <alignment horizontal="right"/>
      <protection hidden="1"/>
    </xf>
    <xf numFmtId="189" fontId="0" fillId="0" borderId="0" xfId="0" applyNumberFormat="1" applyAlignment="1">
      <alignment horizontal="left"/>
    </xf>
    <xf numFmtId="4" fontId="13" fillId="0" borderId="0" xfId="0" applyNumberFormat="1" applyFont="1" applyBorder="1" applyAlignment="1" applyProtection="1">
      <alignment vertical="center" wrapText="1"/>
      <protection hidden="1"/>
    </xf>
    <xf numFmtId="0" fontId="13"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4" fontId="4" fillId="0" borderId="0" xfId="0" applyNumberFormat="1" applyFont="1" applyBorder="1" applyAlignment="1" applyProtection="1">
      <alignment horizontal="center" vertical="center"/>
      <protection hidden="1"/>
    </xf>
    <xf numFmtId="214" fontId="4" fillId="0" borderId="0" xfId="0" applyNumberFormat="1" applyFont="1" applyBorder="1" applyAlignment="1" applyProtection="1">
      <alignment horizontal="center" vertical="center"/>
      <protection hidden="1"/>
    </xf>
    <xf numFmtId="216" fontId="4" fillId="0" borderId="0" xfId="0" applyNumberFormat="1" applyFont="1" applyBorder="1" applyAlignment="1" applyProtection="1">
      <alignment horizontal="center" vertical="center"/>
      <protection hidden="1"/>
    </xf>
    <xf numFmtId="190" fontId="13" fillId="0" borderId="0" xfId="0" applyNumberFormat="1" applyFont="1" applyBorder="1" applyAlignment="1" applyProtection="1">
      <alignment vertical="center" wrapText="1"/>
      <protection hidden="1"/>
    </xf>
    <xf numFmtId="0" fontId="10" fillId="16" borderId="11" xfId="0" applyFont="1" applyFill="1" applyBorder="1" applyAlignment="1" applyProtection="1">
      <alignment horizontal="center" vertical="center" wrapText="1"/>
      <protection hidden="1"/>
    </xf>
    <xf numFmtId="0" fontId="10" fillId="16" borderId="12" xfId="0" applyFont="1" applyFill="1" applyBorder="1" applyAlignment="1" applyProtection="1">
      <alignment horizontal="center" vertical="center" wrapText="1"/>
      <protection hidden="1"/>
    </xf>
    <xf numFmtId="0" fontId="10" fillId="16" borderId="13"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214" fontId="10" fillId="16" borderId="12" xfId="0" applyNumberFormat="1" applyFont="1" applyFill="1" applyBorder="1" applyAlignment="1" applyProtection="1">
      <alignment horizontal="center" vertical="center" wrapText="1"/>
      <protection hidden="1"/>
    </xf>
    <xf numFmtId="214" fontId="14" fillId="0" borderId="14" xfId="0" applyNumberFormat="1" applyFont="1" applyBorder="1" applyAlignment="1">
      <alignment horizontal="center" vertical="center" wrapText="1"/>
    </xf>
    <xf numFmtId="183" fontId="0" fillId="0" borderId="0" xfId="47" applyFont="1" applyBorder="1" applyAlignment="1" applyProtection="1">
      <alignment horizontal="center" vertical="center" wrapText="1"/>
      <protection hidden="1"/>
    </xf>
    <xf numFmtId="190" fontId="15" fillId="0" borderId="15" xfId="0" applyNumberFormat="1" applyFont="1" applyBorder="1" applyAlignment="1">
      <alignment horizontal="center" vertical="center" wrapText="1"/>
    </xf>
    <xf numFmtId="0" fontId="15" fillId="0" borderId="16" xfId="0" applyFont="1" applyBorder="1" applyAlignment="1">
      <alignment vertical="center" wrapText="1"/>
    </xf>
    <xf numFmtId="0" fontId="16" fillId="0" borderId="16" xfId="0" applyFont="1" applyBorder="1" applyAlignment="1">
      <alignment horizontal="center" vertical="center" wrapText="1"/>
    </xf>
    <xf numFmtId="0" fontId="0" fillId="24" borderId="16" xfId="0" applyFill="1" applyBorder="1" applyAlignment="1">
      <alignment vertical="center"/>
    </xf>
    <xf numFmtId="0" fontId="10" fillId="16" borderId="17" xfId="0" applyFont="1" applyFill="1" applyBorder="1" applyAlignment="1" applyProtection="1">
      <alignment horizontal="center" vertical="center" wrapText="1"/>
      <protection hidden="1"/>
    </xf>
    <xf numFmtId="190" fontId="10" fillId="24" borderId="16" xfId="0" applyNumberFormat="1" applyFont="1" applyFill="1" applyBorder="1" applyAlignment="1">
      <alignment vertical="center"/>
    </xf>
    <xf numFmtId="190" fontId="15" fillId="0" borderId="16" xfId="0" applyNumberFormat="1" applyFont="1" applyBorder="1" applyAlignment="1">
      <alignment horizontal="center" vertical="center" wrapText="1"/>
    </xf>
    <xf numFmtId="190" fontId="15" fillId="0" borderId="0" xfId="0" applyNumberFormat="1" applyFont="1" applyBorder="1" applyAlignment="1">
      <alignment horizontal="center" vertical="center" wrapText="1"/>
    </xf>
    <xf numFmtId="0" fontId="15" fillId="0" borderId="0" xfId="0" applyFont="1" applyBorder="1" applyAlignment="1">
      <alignment vertical="center" wrapText="1"/>
    </xf>
    <xf numFmtId="0" fontId="16" fillId="0" borderId="0" xfId="0" applyFont="1" applyBorder="1" applyAlignment="1">
      <alignment horizontal="center" vertical="center" wrapText="1"/>
    </xf>
    <xf numFmtId="190" fontId="16" fillId="0" borderId="0" xfId="0" applyNumberFormat="1" applyFont="1" applyBorder="1" applyAlignment="1">
      <alignment horizontal="center" vertical="center" wrapText="1"/>
    </xf>
    <xf numFmtId="190" fontId="10" fillId="24" borderId="15" xfId="0" applyNumberFormat="1" applyFont="1" applyFill="1" applyBorder="1" applyAlignment="1">
      <alignment horizontal="center" vertical="center"/>
    </xf>
    <xf numFmtId="0" fontId="3" fillId="24" borderId="16" xfId="0" applyFont="1" applyFill="1" applyBorder="1" applyAlignment="1">
      <alignment horizontal="center" vertical="center"/>
    </xf>
    <xf numFmtId="190" fontId="10" fillId="24" borderId="16" xfId="0" applyNumberFormat="1" applyFont="1" applyFill="1" applyBorder="1" applyAlignment="1">
      <alignment horizontal="center" vertical="center"/>
    </xf>
    <xf numFmtId="4" fontId="10" fillId="0" borderId="18" xfId="53" applyNumberFormat="1" applyFont="1" applyFill="1" applyBorder="1" applyAlignment="1" applyProtection="1">
      <alignment horizontal="center" vertical="center" wrapText="1"/>
      <protection hidden="1"/>
    </xf>
    <xf numFmtId="4" fontId="0" fillId="24" borderId="19" xfId="0" applyNumberFormat="1" applyFill="1" applyBorder="1" applyAlignment="1">
      <alignment vertical="center"/>
    </xf>
    <xf numFmtId="189" fontId="18" fillId="0" borderId="0" xfId="47" applyNumberFormat="1" applyFont="1" applyBorder="1" applyAlignment="1" applyProtection="1">
      <alignment horizontal="left" vertical="center"/>
      <protection hidden="1"/>
    </xf>
    <xf numFmtId="190" fontId="15" fillId="0" borderId="20" xfId="0" applyNumberFormat="1" applyFont="1" applyBorder="1" applyAlignment="1">
      <alignment horizontal="center" vertical="center" wrapText="1"/>
    </xf>
    <xf numFmtId="190" fontId="15" fillId="0" borderId="21" xfId="0" applyNumberFormat="1" applyFont="1" applyBorder="1" applyAlignment="1">
      <alignment horizontal="center" vertical="center" wrapText="1"/>
    </xf>
    <xf numFmtId="0" fontId="15" fillId="0" borderId="21" xfId="0" applyFont="1" applyBorder="1" applyAlignment="1">
      <alignment vertical="center" wrapText="1"/>
    </xf>
    <xf numFmtId="0" fontId="16" fillId="0" borderId="21" xfId="0" applyFont="1" applyBorder="1" applyAlignment="1">
      <alignment horizontal="center" vertical="center" wrapText="1"/>
    </xf>
    <xf numFmtId="214" fontId="17" fillId="0" borderId="21" xfId="0" applyNumberFormat="1" applyFont="1" applyBorder="1" applyAlignment="1">
      <alignment horizontal="center" vertical="center" wrapText="1"/>
    </xf>
    <xf numFmtId="4" fontId="3" fillId="24" borderId="22" xfId="53" applyNumberFormat="1" applyFont="1" applyFill="1" applyBorder="1" applyAlignment="1" applyProtection="1">
      <alignment horizontal="center" vertical="center" wrapText="1"/>
      <protection hidden="1"/>
    </xf>
    <xf numFmtId="190" fontId="3" fillId="24" borderId="16" xfId="0" applyNumberFormat="1" applyFont="1" applyFill="1" applyBorder="1" applyAlignment="1">
      <alignment horizontal="center" vertical="center"/>
    </xf>
    <xf numFmtId="4" fontId="10" fillId="24" borderId="19" xfId="0" applyNumberFormat="1" applyFont="1" applyFill="1" applyBorder="1" applyAlignment="1">
      <alignment vertical="center"/>
    </xf>
    <xf numFmtId="214" fontId="19" fillId="24" borderId="23" xfId="0" applyNumberFormat="1" applyFont="1" applyFill="1" applyBorder="1" applyAlignment="1">
      <alignment horizontal="center" vertical="center" wrapText="1"/>
    </xf>
    <xf numFmtId="4" fontId="5" fillId="24" borderId="24" xfId="53" applyNumberFormat="1" applyFont="1" applyFill="1" applyBorder="1" applyAlignment="1" applyProtection="1">
      <alignment horizontal="right" vertical="center" wrapText="1"/>
      <protection hidden="1"/>
    </xf>
    <xf numFmtId="2" fontId="16" fillId="0" borderId="21" xfId="0" applyNumberFormat="1" applyFont="1" applyBorder="1" applyAlignment="1">
      <alignment horizontal="center" vertical="center" wrapText="1"/>
    </xf>
    <xf numFmtId="2" fontId="0" fillId="24" borderId="16" xfId="0" applyNumberFormat="1" applyFill="1" applyBorder="1" applyAlignment="1">
      <alignment vertical="center"/>
    </xf>
    <xf numFmtId="2" fontId="10" fillId="24" borderId="16" xfId="0" applyNumberFormat="1" applyFont="1" applyFill="1" applyBorder="1" applyAlignment="1">
      <alignment vertical="center"/>
    </xf>
    <xf numFmtId="2" fontId="16" fillId="0" borderId="16" xfId="0" applyNumberFormat="1" applyFont="1" applyBorder="1" applyAlignment="1">
      <alignment horizontal="center" vertical="center" wrapText="1"/>
    </xf>
    <xf numFmtId="214" fontId="17" fillId="24" borderId="25" xfId="0" applyNumberFormat="1" applyFont="1" applyFill="1" applyBorder="1" applyAlignment="1">
      <alignment horizontal="center" vertical="center" wrapText="1"/>
    </xf>
    <xf numFmtId="4" fontId="5" fillId="0" borderId="0" xfId="0" applyNumberFormat="1" applyFont="1" applyBorder="1" applyAlignment="1" applyProtection="1">
      <alignment vertical="center"/>
      <protection hidden="1"/>
    </xf>
    <xf numFmtId="4" fontId="10" fillId="16" borderId="12" xfId="0" applyNumberFormat="1" applyFont="1" applyFill="1" applyBorder="1" applyAlignment="1" applyProtection="1">
      <alignment horizontal="center" vertical="center" wrapText="1"/>
      <protection hidden="1"/>
    </xf>
    <xf numFmtId="4" fontId="10" fillId="24" borderId="16" xfId="0" applyNumberFormat="1" applyFont="1" applyFill="1" applyBorder="1" applyAlignment="1">
      <alignment vertical="center"/>
    </xf>
    <xf numFmtId="4" fontId="17" fillId="0" borderId="26" xfId="0" applyNumberFormat="1" applyFont="1" applyBorder="1" applyAlignment="1">
      <alignment horizontal="center" vertical="center" wrapText="1"/>
    </xf>
    <xf numFmtId="4" fontId="0" fillId="24" borderId="16" xfId="0" applyNumberFormat="1" applyFill="1" applyBorder="1" applyAlignment="1">
      <alignment vertical="center"/>
    </xf>
    <xf numFmtId="4" fontId="16" fillId="0" borderId="0" xfId="0" applyNumberFormat="1" applyFont="1" applyBorder="1" applyAlignment="1">
      <alignment horizontal="center" vertical="center" wrapText="1"/>
    </xf>
    <xf numFmtId="0" fontId="0" fillId="0" borderId="0" xfId="0" applyAlignment="1">
      <alignment vertical="center" wrapText="1"/>
    </xf>
    <xf numFmtId="190" fontId="15" fillId="0" borderId="27" xfId="0" applyNumberFormat="1" applyFont="1" applyBorder="1" applyAlignment="1">
      <alignment horizontal="center" vertical="center" wrapText="1"/>
    </xf>
    <xf numFmtId="2" fontId="16" fillId="0" borderId="0" xfId="0" applyNumberFormat="1" applyFont="1" applyBorder="1" applyAlignment="1">
      <alignment horizontal="center" vertical="center" wrapText="1"/>
    </xf>
    <xf numFmtId="190" fontId="9" fillId="0" borderId="28" xfId="0" applyNumberFormat="1" applyFont="1" applyBorder="1" applyAlignment="1">
      <alignment horizontal="center" vertical="center" wrapText="1"/>
    </xf>
    <xf numFmtId="190" fontId="9" fillId="0" borderId="29" xfId="0" applyNumberFormat="1" applyFont="1" applyBorder="1" applyAlignment="1">
      <alignment horizontal="center" vertical="center" wrapText="1"/>
    </xf>
    <xf numFmtId="0" fontId="9" fillId="0" borderId="14" xfId="0" applyFont="1" applyBorder="1" applyAlignment="1">
      <alignment vertical="center" wrapText="1"/>
    </xf>
    <xf numFmtId="0" fontId="14" fillId="0" borderId="14" xfId="0" applyFont="1" applyBorder="1" applyAlignment="1">
      <alignment horizontal="center" vertical="center" wrapText="1"/>
    </xf>
    <xf numFmtId="2" fontId="14" fillId="0" borderId="14" xfId="0" applyNumberFormat="1" applyFont="1" applyBorder="1" applyAlignment="1">
      <alignment horizontal="center" vertical="center" wrapText="1"/>
    </xf>
    <xf numFmtId="4" fontId="14" fillId="0" borderId="14" xfId="0" applyNumberFormat="1" applyFont="1" applyBorder="1" applyAlignment="1">
      <alignment horizontal="center" vertical="center" wrapText="1"/>
    </xf>
    <xf numFmtId="190" fontId="9" fillId="0" borderId="15" xfId="0" applyNumberFormat="1" applyFont="1" applyBorder="1" applyAlignment="1">
      <alignment horizontal="center" vertical="center" wrapText="1"/>
    </xf>
    <xf numFmtId="190" fontId="9" fillId="0" borderId="16" xfId="0" applyNumberFormat="1" applyFont="1" applyBorder="1" applyAlignment="1">
      <alignment horizontal="center" vertical="center" wrapText="1"/>
    </xf>
    <xf numFmtId="0" fontId="9" fillId="0" borderId="16" xfId="0" applyFont="1" applyBorder="1" applyAlignment="1">
      <alignment vertical="center" wrapText="1"/>
    </xf>
    <xf numFmtId="0" fontId="14" fillId="0" borderId="16" xfId="0" applyFont="1" applyBorder="1" applyAlignment="1">
      <alignment horizontal="center" vertical="center" wrapText="1"/>
    </xf>
    <xf numFmtId="2" fontId="14" fillId="0" borderId="16" xfId="0" applyNumberFormat="1" applyFont="1" applyBorder="1" applyAlignment="1">
      <alignment horizontal="center" vertical="center" wrapText="1"/>
    </xf>
    <xf numFmtId="190" fontId="9" fillId="0" borderId="0" xfId="0" applyNumberFormat="1" applyFont="1" applyBorder="1" applyAlignment="1">
      <alignment horizontal="center" vertical="center" wrapText="1"/>
    </xf>
    <xf numFmtId="0" fontId="9" fillId="0" borderId="0" xfId="0" applyFont="1" applyBorder="1" applyAlignment="1">
      <alignment vertical="center" wrapText="1"/>
    </xf>
    <xf numFmtId="0" fontId="14" fillId="0" borderId="0" xfId="0" applyFont="1" applyBorder="1" applyAlignment="1">
      <alignment horizontal="center" vertical="center" wrapText="1"/>
    </xf>
    <xf numFmtId="2" fontId="14" fillId="0" borderId="0" xfId="0" applyNumberFormat="1" applyFont="1" applyBorder="1" applyAlignment="1">
      <alignment horizontal="center" vertical="center" wrapText="1"/>
    </xf>
    <xf numFmtId="4" fontId="14" fillId="0" borderId="26" xfId="0" applyNumberFormat="1" applyFont="1" applyBorder="1" applyAlignment="1">
      <alignment horizontal="center" vertical="center" wrapText="1"/>
    </xf>
    <xf numFmtId="190" fontId="9" fillId="0" borderId="20" xfId="0" applyNumberFormat="1" applyFont="1" applyBorder="1" applyAlignment="1">
      <alignment horizontal="center" vertical="center" wrapText="1"/>
    </xf>
    <xf numFmtId="190" fontId="9" fillId="0" borderId="21" xfId="0" applyNumberFormat="1" applyFont="1" applyBorder="1" applyAlignment="1">
      <alignment horizontal="center" vertical="center" wrapText="1"/>
    </xf>
    <xf numFmtId="0" fontId="9" fillId="0" borderId="21" xfId="0" applyFont="1" applyBorder="1" applyAlignment="1">
      <alignment vertical="center" wrapText="1"/>
    </xf>
    <xf numFmtId="0" fontId="14" fillId="0" borderId="21" xfId="0" applyFont="1" applyBorder="1" applyAlignment="1">
      <alignment horizontal="center" vertical="center" wrapText="1"/>
    </xf>
    <xf numFmtId="2" fontId="14" fillId="0" borderId="21" xfId="0" applyNumberFormat="1" applyFont="1" applyBorder="1" applyAlignment="1">
      <alignment horizontal="center" vertical="center" wrapText="1"/>
    </xf>
    <xf numFmtId="4" fontId="14" fillId="0" borderId="0" xfId="0" applyNumberFormat="1" applyFont="1" applyBorder="1" applyAlignment="1">
      <alignment horizontal="center" vertical="center" wrapText="1"/>
    </xf>
    <xf numFmtId="214" fontId="12" fillId="24" borderId="30" xfId="0" applyNumberFormat="1" applyFont="1" applyFill="1" applyBorder="1" applyAlignment="1" applyProtection="1">
      <alignment horizontal="left" vertical="center" wrapText="1"/>
      <protection hidden="1"/>
    </xf>
    <xf numFmtId="214" fontId="12" fillId="24" borderId="31" xfId="0" applyNumberFormat="1" applyFont="1" applyFill="1" applyBorder="1" applyAlignment="1" applyProtection="1">
      <alignment horizontal="left" vertical="center" wrapText="1"/>
      <protection hidden="1"/>
    </xf>
    <xf numFmtId="0" fontId="10" fillId="0" borderId="0" xfId="0" applyFont="1" applyBorder="1" applyAlignment="1" applyProtection="1">
      <alignment vertical="center"/>
      <protection hidden="1"/>
    </xf>
    <xf numFmtId="0" fontId="10" fillId="0" borderId="0" xfId="0" applyFont="1" applyBorder="1" applyAlignment="1" applyProtection="1">
      <alignment vertical="center" wrapText="1"/>
      <protection hidden="1"/>
    </xf>
    <xf numFmtId="0" fontId="10" fillId="0" borderId="0" xfId="0" applyFont="1" applyBorder="1" applyAlignment="1" applyProtection="1">
      <alignment horizontal="left" vertical="center"/>
      <protection hidden="1"/>
    </xf>
    <xf numFmtId="176" fontId="20" fillId="24" borderId="32" xfId="53" applyNumberFormat="1" applyFont="1" applyFill="1" applyBorder="1" applyAlignment="1" applyProtection="1">
      <alignment horizontal="left" vertical="center" wrapText="1"/>
      <protection hidden="1"/>
    </xf>
    <xf numFmtId="176" fontId="20" fillId="24" borderId="33" xfId="53" applyNumberFormat="1" applyFont="1" applyFill="1" applyBorder="1" applyAlignment="1" applyProtection="1">
      <alignment horizontal="left" vertical="center" wrapText="1"/>
      <protection hidden="1"/>
    </xf>
    <xf numFmtId="0" fontId="10" fillId="0" borderId="0" xfId="0" applyFont="1" applyAlignment="1" applyProtection="1">
      <alignment horizontal="left" vertical="center" wrapText="1"/>
      <protection hidden="1"/>
    </xf>
    <xf numFmtId="3" fontId="10" fillId="0" borderId="16" xfId="0" applyNumberFormat="1" applyFont="1" applyBorder="1" applyAlignment="1" applyProtection="1">
      <alignment horizontal="left"/>
      <protection hidden="1" locked="0"/>
    </xf>
    <xf numFmtId="0" fontId="10" fillId="0" borderId="16" xfId="0" applyFont="1" applyBorder="1" applyAlignment="1" applyProtection="1">
      <alignment horizontal="left"/>
      <protection hidden="1" locked="0"/>
    </xf>
    <xf numFmtId="3" fontId="10" fillId="0" borderId="34" xfId="0" applyNumberFormat="1" applyFont="1" applyBorder="1" applyAlignment="1" applyProtection="1">
      <alignment horizontal="left"/>
      <protection hidden="1"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dxfs count="12">
    <dxf>
      <font>
        <b val="0"/>
        <i val="0"/>
        <u val="none"/>
        <strike val="0"/>
      </font>
      <fill>
        <patternFill>
          <bgColor indexed="43"/>
        </patternFill>
      </fill>
    </dxf>
    <dxf>
      <fill>
        <patternFill>
          <bgColor indexed="43"/>
        </patternFill>
      </fill>
    </dxf>
    <dxf>
      <fill>
        <patternFill>
          <bgColor indexed="52"/>
        </patternFill>
      </fill>
    </dxf>
    <dxf>
      <font>
        <b/>
        <i val="0"/>
        <color indexed="9"/>
      </font>
      <fill>
        <patternFill>
          <bgColor indexed="10"/>
        </patternFill>
      </fill>
    </dxf>
    <dxf>
      <font>
        <b/>
        <i/>
        <u val="none"/>
        <strike val="0"/>
      </font>
      <fill>
        <patternFill>
          <bgColor indexed="47"/>
        </patternFill>
      </fill>
      <border>
        <left style="thin"/>
        <right style="thin"/>
        <top style="thin"/>
        <bottom style="thin"/>
      </border>
    </dxf>
    <dxf>
      <font>
        <b/>
        <i/>
        <u val="double"/>
        <strike val="0"/>
      </font>
      <fill>
        <patternFill>
          <bgColor indexed="52"/>
        </patternFill>
      </fill>
    </dxf>
    <dxf>
      <font>
        <b/>
        <i val="0"/>
        <color indexed="9"/>
      </font>
      <fill>
        <patternFill>
          <bgColor indexed="10"/>
        </patternFill>
      </fill>
    </dxf>
    <dxf>
      <font>
        <b/>
        <i val="0"/>
      </font>
      <fill>
        <patternFill>
          <bgColor indexed="47"/>
        </patternFill>
      </fill>
    </dxf>
    <dxf>
      <font>
        <b/>
        <i/>
        <u val="double"/>
        <strike val="0"/>
      </font>
      <fill>
        <patternFill>
          <bgColor indexed="51"/>
        </patternFill>
      </fill>
      <border>
        <left style="thin"/>
        <right style="thin"/>
        <top style="thin"/>
        <bottom style="thin"/>
      </border>
    </dxf>
    <dxf>
      <font>
        <b/>
        <i val="0"/>
      </font>
      <fill>
        <patternFill>
          <bgColor indexed="43"/>
        </patternFill>
      </fill>
    </dxf>
    <dxf>
      <font>
        <b/>
        <i/>
        <u val="double"/>
        <strike val="0"/>
      </font>
      <fill>
        <patternFill>
          <bgColor rgb="FFFFCC00"/>
        </patternFill>
      </fill>
      <border>
        <left style="thin">
          <color rgb="FF000000"/>
        </left>
        <right style="thin">
          <color rgb="FF000000"/>
        </right>
        <top style="thin"/>
        <bottom style="thin">
          <color rgb="FF000000"/>
        </bottom>
      </border>
    </dxf>
    <dxf>
      <font>
        <b/>
        <i/>
        <u val="none"/>
        <strike val="0"/>
      </font>
      <fill>
        <patternFill>
          <bgColor rgb="FFFFCC99"/>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428625</xdr:colOff>
      <xdr:row>0</xdr:row>
      <xdr:rowOff>0</xdr:rowOff>
    </xdr:from>
    <xdr:ext cx="4343400" cy="695325"/>
    <xdr:sp>
      <xdr:nvSpPr>
        <xdr:cNvPr id="1" name="Text Box 1"/>
        <xdr:cNvSpPr txBox="1">
          <a:spLocks noChangeArrowheads="1"/>
        </xdr:cNvSpPr>
      </xdr:nvSpPr>
      <xdr:spPr>
        <a:xfrm>
          <a:off x="866775" y="0"/>
          <a:ext cx="4343400" cy="6953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Estado do Rio de Janeiro
</a:t>
          </a:r>
          <a:r>
            <a:rPr lang="en-US" cap="none" sz="1000" b="1" i="0" u="none" baseline="0">
              <a:solidFill>
                <a:srgbClr val="000000"/>
              </a:solidFill>
              <a:latin typeface="Arial"/>
              <a:ea typeface="Arial"/>
              <a:cs typeface="Arial"/>
            </a:rPr>
            <a:t>PREFEITURA MUNICIPAL DE SUMIDOURO
</a:t>
          </a:r>
          <a:r>
            <a:rPr lang="en-US" cap="none" sz="1000" b="1" i="0" u="none" baseline="0">
              <a:solidFill>
                <a:srgbClr val="000000"/>
              </a:solidFill>
              <a:latin typeface="Arial"/>
              <a:ea typeface="Arial"/>
              <a:cs typeface="Arial"/>
            </a:rPr>
            <a:t>CNPJ: 32.165.706/0001-08
</a:t>
          </a:r>
          <a:r>
            <a:rPr lang="en-US" cap="none" sz="1000" b="1" i="0" u="none" baseline="0">
              <a:solidFill>
                <a:srgbClr val="000000"/>
              </a:solidFill>
              <a:latin typeface="Arial"/>
              <a:ea typeface="Arial"/>
              <a:cs typeface="Arial"/>
            </a:rPr>
            <a:t>Rua Alfredo Chaves, 39 - Centro – Sumidouro/RJ – CEP 28637-000</a:t>
          </a:r>
          <a:r>
            <a:rPr lang="en-US" cap="none" sz="1200" b="1" i="0" u="none" baseline="0">
              <a:solidFill>
                <a:srgbClr val="000000"/>
              </a:solidFill>
              <a:latin typeface="Arial"/>
              <a:ea typeface="Arial"/>
              <a:cs typeface="Arial"/>
            </a:rPr>
            <a:t>
</a:t>
          </a:r>
        </a:p>
      </xdr:txBody>
    </xdr:sp>
    <xdr:clientData/>
  </xdr:oneCellAnchor>
  <xdr:twoCellAnchor editAs="oneCell">
    <xdr:from>
      <xdr:col>0</xdr:col>
      <xdr:colOff>0</xdr:colOff>
      <xdr:row>0</xdr:row>
      <xdr:rowOff>0</xdr:rowOff>
    </xdr:from>
    <xdr:to>
      <xdr:col>1</xdr:col>
      <xdr:colOff>257175</xdr:colOff>
      <xdr:row>0</xdr:row>
      <xdr:rowOff>676275</xdr:rowOff>
    </xdr:to>
    <xdr:pic>
      <xdr:nvPicPr>
        <xdr:cNvPr id="2" name="Picture 2" descr="brasãoGIF_300dpi"/>
        <xdr:cNvPicPr preferRelativeResize="1">
          <a:picLocks noChangeAspect="1"/>
        </xdr:cNvPicPr>
      </xdr:nvPicPr>
      <xdr:blipFill>
        <a:blip r:embed="rId1"/>
        <a:stretch>
          <a:fillRect/>
        </a:stretch>
      </xdr:blipFill>
      <xdr:spPr>
        <a:xfrm>
          <a:off x="0" y="0"/>
          <a:ext cx="69532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Plan1">
    <pageSetUpPr fitToPage="1"/>
  </sheetPr>
  <dimension ref="A1:L164"/>
  <sheetViews>
    <sheetView tabSelected="1" zoomScalePageLayoutView="0" workbookViewId="0" topLeftCell="A10">
      <selection activeCell="M19" sqref="M19"/>
    </sheetView>
  </sheetViews>
  <sheetFormatPr defaultColWidth="9.140625" defaultRowHeight="12.75"/>
  <cols>
    <col min="1" max="1" width="6.57421875" style="1" customWidth="1"/>
    <col min="2" max="2" width="12.57421875" style="1" customWidth="1"/>
    <col min="3" max="3" width="52.421875" style="2" customWidth="1"/>
    <col min="4" max="4" width="9.7109375" style="1" customWidth="1"/>
    <col min="5" max="5" width="7.421875" style="31" customWidth="1"/>
    <col min="6" max="6" width="10.140625" style="3" customWidth="1"/>
    <col min="7" max="7" width="11.421875" style="18" customWidth="1"/>
    <col min="8" max="8" width="13.28125" style="16" customWidth="1"/>
    <col min="9" max="9" width="8.8515625" style="2" hidden="1" customWidth="1"/>
    <col min="10" max="10" width="11.57421875" style="2" customWidth="1"/>
    <col min="11" max="16" width="9.140625" style="2" customWidth="1"/>
    <col min="17" max="17" width="10.00390625" style="2" bestFit="1" customWidth="1"/>
    <col min="18" max="16384" width="9.140625" style="2" customWidth="1"/>
  </cols>
  <sheetData>
    <row r="1" ht="58.5" customHeight="1">
      <c r="I1" s="4"/>
    </row>
    <row r="2" spans="1:8" ht="12.75">
      <c r="A2" s="115" t="s">
        <v>29</v>
      </c>
      <c r="B2" s="115"/>
      <c r="C2" s="115"/>
      <c r="D2" s="115"/>
      <c r="E2" s="115"/>
      <c r="F2" s="115"/>
      <c r="G2" s="115"/>
      <c r="H2" s="115"/>
    </row>
    <row r="3" spans="1:8" ht="12.75">
      <c r="A3" s="115" t="str">
        <f>UPPER(Dados!B1&amp;"  -  "&amp;Dados!B4)</f>
        <v>TOMADA DE PREÇOS Nº 010/2019  -  ABERTURA DAS PROPOSTAS: 13/11/2019 ÀS 10:00HS</v>
      </c>
      <c r="B3" s="115"/>
      <c r="C3" s="115"/>
      <c r="D3" s="115"/>
      <c r="E3" s="115"/>
      <c r="F3" s="115"/>
      <c r="G3" s="115"/>
      <c r="H3" s="115"/>
    </row>
    <row r="4" spans="1:8" ht="12.75">
      <c r="A4" s="116" t="str">
        <f>Dados!B3</f>
        <v>OBRA DE CONSTRUÇÃO DE QUADRA ESPORTIVA E ÁREA DE LAZER</v>
      </c>
      <c r="B4" s="116"/>
      <c r="C4" s="116"/>
      <c r="D4" s="116"/>
      <c r="E4" s="116"/>
      <c r="F4" s="116"/>
      <c r="G4" s="116"/>
      <c r="H4" s="116"/>
    </row>
    <row r="5" spans="1:8" ht="12.75">
      <c r="A5" s="115" t="str">
        <f>Dados!B2</f>
        <v>PROCESSO ADMINISTRATIVO Nº 3431/2019 de 08/10/2019</v>
      </c>
      <c r="B5" s="115"/>
      <c r="C5" s="115"/>
      <c r="D5" s="115"/>
      <c r="E5" s="115"/>
      <c r="F5" s="115"/>
      <c r="G5" s="115"/>
      <c r="H5" s="115"/>
    </row>
    <row r="6" spans="1:8" ht="12.75">
      <c r="A6" s="115" t="str">
        <f>Dados!B7</f>
        <v>MENOR PREÇO POR REGIME GLOBAL</v>
      </c>
      <c r="B6" s="115"/>
      <c r="C6" s="115"/>
      <c r="D6" s="115"/>
      <c r="E6" s="115"/>
      <c r="F6" s="115"/>
      <c r="G6" s="115"/>
      <c r="H6" s="115"/>
    </row>
    <row r="7" spans="1:8" ht="13.5" customHeight="1">
      <c r="A7" s="117" t="s">
        <v>35</v>
      </c>
      <c r="B7" s="117"/>
      <c r="C7" s="66">
        <f>Dados!B8</f>
        <v>230737.82334599996</v>
      </c>
      <c r="D7" s="8"/>
      <c r="E7" s="32"/>
      <c r="F7" s="82"/>
      <c r="G7" s="19"/>
      <c r="H7" s="15"/>
    </row>
    <row r="8" spans="1:8" s="10" customFormat="1" ht="12" customHeight="1">
      <c r="A8" s="20" t="s">
        <v>0</v>
      </c>
      <c r="B8" s="121"/>
      <c r="C8" s="121"/>
      <c r="D8" s="121"/>
      <c r="E8" s="121"/>
      <c r="F8" s="121"/>
      <c r="G8" s="121"/>
      <c r="H8" s="121"/>
    </row>
    <row r="9" spans="1:8" s="10" customFormat="1" ht="12" customHeight="1">
      <c r="A9" s="20" t="s">
        <v>1</v>
      </c>
      <c r="B9" s="123"/>
      <c r="C9" s="123"/>
      <c r="D9" s="123"/>
      <c r="E9" s="123"/>
      <c r="F9" s="123"/>
      <c r="G9" s="123"/>
      <c r="H9" s="123"/>
    </row>
    <row r="10" spans="1:8" s="10" customFormat="1" ht="12" customHeight="1">
      <c r="A10" s="20" t="s">
        <v>2</v>
      </c>
      <c r="B10" s="121"/>
      <c r="C10" s="122"/>
      <c r="D10" s="33" t="s">
        <v>8</v>
      </c>
      <c r="E10" s="121"/>
      <c r="F10" s="122"/>
      <c r="G10" s="122"/>
      <c r="H10" s="122"/>
    </row>
    <row r="11" spans="1:8" ht="4.5" customHeight="1">
      <c r="A11" s="5"/>
      <c r="B11" s="5"/>
      <c r="C11" s="37"/>
      <c r="D11" s="37"/>
      <c r="E11" s="38"/>
      <c r="F11" s="39"/>
      <c r="G11" s="40"/>
      <c r="H11" s="41"/>
    </row>
    <row r="12" spans="1:8" s="10" customFormat="1" ht="22.5">
      <c r="A12" s="43" t="s">
        <v>3</v>
      </c>
      <c r="B12" s="54" t="s">
        <v>40</v>
      </c>
      <c r="C12" s="44" t="s">
        <v>4</v>
      </c>
      <c r="D12" s="44" t="s">
        <v>5</v>
      </c>
      <c r="E12" s="44" t="s">
        <v>6</v>
      </c>
      <c r="F12" s="83" t="s">
        <v>25</v>
      </c>
      <c r="G12" s="47" t="s">
        <v>26</v>
      </c>
      <c r="H12" s="45" t="s">
        <v>7</v>
      </c>
    </row>
    <row r="13" spans="1:8" s="10" customFormat="1" ht="11.25" customHeight="1">
      <c r="A13" s="61">
        <v>1</v>
      </c>
      <c r="B13" s="63"/>
      <c r="C13" s="73" t="s">
        <v>56</v>
      </c>
      <c r="D13" s="55"/>
      <c r="E13" s="79"/>
      <c r="F13" s="84"/>
      <c r="G13" s="55"/>
      <c r="H13" s="74"/>
    </row>
    <row r="14" spans="1:12" s="10" customFormat="1" ht="33.75">
      <c r="A14" s="91" t="s">
        <v>34</v>
      </c>
      <c r="B14" s="92" t="s">
        <v>51</v>
      </c>
      <c r="C14" s="93" t="s">
        <v>52</v>
      </c>
      <c r="D14" s="94" t="s">
        <v>53</v>
      </c>
      <c r="E14" s="95">
        <v>3</v>
      </c>
      <c r="F14" s="48">
        <v>175.22</v>
      </c>
      <c r="G14" s="48"/>
      <c r="H14" s="64">
        <f>IF(G14="","",IF(ISTEXT(G14),"NC",G14*E14))</f>
      </c>
      <c r="I14" s="9">
        <f>F14*E14</f>
        <v>525.66</v>
      </c>
      <c r="L14" s="9"/>
    </row>
    <row r="15" spans="1:12" s="10" customFormat="1" ht="45">
      <c r="A15" s="91" t="s">
        <v>37</v>
      </c>
      <c r="B15" s="92" t="s">
        <v>54</v>
      </c>
      <c r="C15" s="93" t="s">
        <v>55</v>
      </c>
      <c r="D15" s="94" t="s">
        <v>53</v>
      </c>
      <c r="E15" s="95">
        <v>15</v>
      </c>
      <c r="F15" s="48">
        <v>370.63</v>
      </c>
      <c r="G15" s="48"/>
      <c r="H15" s="64">
        <f>IF(G15="","",IF(ISTEXT(G15),"NC",G15*E15))</f>
      </c>
      <c r="I15" s="9">
        <f>F15*E15</f>
        <v>5559.45</v>
      </c>
      <c r="L15" s="9"/>
    </row>
    <row r="16" spans="1:12" s="10" customFormat="1" ht="12.75">
      <c r="A16" s="50"/>
      <c r="B16" s="56"/>
      <c r="C16" s="51"/>
      <c r="D16" s="52"/>
      <c r="E16" s="80"/>
      <c r="F16" s="85" t="s">
        <v>30</v>
      </c>
      <c r="G16" s="71"/>
      <c r="H16" s="72">
        <f>SUM(H14:H15)</f>
        <v>0</v>
      </c>
      <c r="I16" s="9"/>
      <c r="L16" s="9"/>
    </row>
    <row r="17" spans="1:12" s="10" customFormat="1" ht="12.75">
      <c r="A17" s="61">
        <v>2</v>
      </c>
      <c r="B17" s="63"/>
      <c r="C17" s="62" t="s">
        <v>57</v>
      </c>
      <c r="D17" s="53"/>
      <c r="E17" s="78"/>
      <c r="F17" s="86"/>
      <c r="G17" s="53"/>
      <c r="H17" s="65"/>
      <c r="I17" s="9">
        <f>F17*E17</f>
        <v>0</v>
      </c>
      <c r="L17" s="9"/>
    </row>
    <row r="18" spans="1:12" s="10" customFormat="1" ht="33.75">
      <c r="A18" s="91" t="s">
        <v>71</v>
      </c>
      <c r="B18" s="92" t="s">
        <v>58</v>
      </c>
      <c r="C18" s="93" t="s">
        <v>59</v>
      </c>
      <c r="D18" s="94" t="s">
        <v>60</v>
      </c>
      <c r="E18" s="95">
        <v>19.32</v>
      </c>
      <c r="F18" s="48">
        <v>50.67</v>
      </c>
      <c r="G18" s="48"/>
      <c r="H18" s="64">
        <f>IF(G18="","",IF(ISTEXT(G18),"NC",G18*E18))</f>
      </c>
      <c r="I18" s="9">
        <f>F18*E18</f>
        <v>978.9444000000001</v>
      </c>
      <c r="L18" s="9"/>
    </row>
    <row r="19" spans="1:12" s="10" customFormat="1" ht="33.75">
      <c r="A19" s="91" t="s">
        <v>72</v>
      </c>
      <c r="B19" s="92" t="s">
        <v>61</v>
      </c>
      <c r="C19" s="93" t="s">
        <v>62</v>
      </c>
      <c r="D19" s="94" t="s">
        <v>60</v>
      </c>
      <c r="E19" s="95">
        <v>12.3</v>
      </c>
      <c r="F19" s="48">
        <v>64.08</v>
      </c>
      <c r="G19" s="48"/>
      <c r="H19" s="64">
        <f>IF(G19="","",IF(ISTEXT(G19),"NC",G19*E19))</f>
      </c>
      <c r="I19" s="9"/>
      <c r="L19" s="9"/>
    </row>
    <row r="20" spans="1:12" s="10" customFormat="1" ht="22.5">
      <c r="A20" s="91" t="s">
        <v>73</v>
      </c>
      <c r="B20" s="92" t="s">
        <v>63</v>
      </c>
      <c r="C20" s="93" t="s">
        <v>64</v>
      </c>
      <c r="D20" s="94" t="s">
        <v>60</v>
      </c>
      <c r="E20" s="95">
        <v>19.05</v>
      </c>
      <c r="F20" s="48">
        <v>19.7</v>
      </c>
      <c r="G20" s="48"/>
      <c r="H20" s="64">
        <f>IF(G20="","",IF(ISTEXT(G20),"NC",G20*E20))</f>
      </c>
      <c r="I20" s="9"/>
      <c r="L20" s="9"/>
    </row>
    <row r="21" spans="1:12" s="10" customFormat="1" ht="67.5">
      <c r="A21" s="91" t="s">
        <v>74</v>
      </c>
      <c r="B21" s="92" t="s">
        <v>65</v>
      </c>
      <c r="C21" s="93" t="s">
        <v>66</v>
      </c>
      <c r="D21" s="94" t="s">
        <v>67</v>
      </c>
      <c r="E21" s="95">
        <v>459.36</v>
      </c>
      <c r="F21" s="48">
        <v>8.65</v>
      </c>
      <c r="G21" s="48"/>
      <c r="H21" s="64">
        <f>IF(G21="","",IF(ISTEXT(G21),"NC",G21*E21))</f>
      </c>
      <c r="I21" s="9"/>
      <c r="L21" s="9"/>
    </row>
    <row r="22" spans="1:12" s="10" customFormat="1" ht="56.25">
      <c r="A22" s="91" t="s">
        <v>75</v>
      </c>
      <c r="B22" s="92" t="s">
        <v>68</v>
      </c>
      <c r="C22" s="93" t="s">
        <v>69</v>
      </c>
      <c r="D22" s="94" t="s">
        <v>70</v>
      </c>
      <c r="E22" s="95">
        <v>2296.78</v>
      </c>
      <c r="F22" s="48">
        <v>0.63</v>
      </c>
      <c r="G22" s="48"/>
      <c r="H22" s="64">
        <f>IF(G22="","",IF(ISTEXT(G22),"NC",G22*E22))</f>
      </c>
      <c r="I22" s="9">
        <f>F22*E22</f>
        <v>1446.9714000000001</v>
      </c>
      <c r="L22" s="9"/>
    </row>
    <row r="23" spans="1:12" s="10" customFormat="1" ht="12.75">
      <c r="A23" s="67"/>
      <c r="B23" s="68"/>
      <c r="C23" s="69"/>
      <c r="D23" s="70"/>
      <c r="E23" s="77"/>
      <c r="F23" s="85" t="s">
        <v>30</v>
      </c>
      <c r="G23" s="71"/>
      <c r="H23" s="72">
        <f>SUM(H18:H22)</f>
        <v>0</v>
      </c>
      <c r="I23" s="9"/>
      <c r="L23" s="9"/>
    </row>
    <row r="24" spans="1:8" s="10" customFormat="1" ht="11.25" customHeight="1">
      <c r="A24" s="61">
        <v>3</v>
      </c>
      <c r="B24" s="63"/>
      <c r="C24" s="73" t="s">
        <v>38</v>
      </c>
      <c r="D24" s="55"/>
      <c r="E24" s="79"/>
      <c r="F24" s="84"/>
      <c r="G24" s="55"/>
      <c r="H24" s="74"/>
    </row>
    <row r="25" spans="1:12" s="10" customFormat="1" ht="78.75">
      <c r="A25" s="91" t="s">
        <v>76</v>
      </c>
      <c r="B25" s="92" t="s">
        <v>77</v>
      </c>
      <c r="C25" s="93" t="s">
        <v>78</v>
      </c>
      <c r="D25" s="94" t="s">
        <v>79</v>
      </c>
      <c r="E25" s="95">
        <v>20.5</v>
      </c>
      <c r="F25" s="96">
        <v>94.73</v>
      </c>
      <c r="G25" s="48"/>
      <c r="H25" s="64">
        <f aca="true" t="shared" si="0" ref="H25:H31">IF(G25="","",IF(ISTEXT(G25),"NC",G25*E25))</f>
      </c>
      <c r="I25" s="9">
        <f aca="true" t="shared" si="1" ref="I25:I30">F25*E25</f>
        <v>1941.9650000000001</v>
      </c>
      <c r="L25" s="9"/>
    </row>
    <row r="26" spans="1:12" s="10" customFormat="1" ht="78.75">
      <c r="A26" s="91" t="s">
        <v>80</v>
      </c>
      <c r="B26" s="92" t="s">
        <v>81</v>
      </c>
      <c r="C26" s="93" t="s">
        <v>82</v>
      </c>
      <c r="D26" s="94" t="s">
        <v>83</v>
      </c>
      <c r="E26" s="95">
        <v>2</v>
      </c>
      <c r="F26" s="96">
        <v>1521.69</v>
      </c>
      <c r="G26" s="48"/>
      <c r="H26" s="64">
        <f t="shared" si="0"/>
      </c>
      <c r="I26" s="9">
        <f t="shared" si="1"/>
        <v>3043.38</v>
      </c>
      <c r="L26" s="9"/>
    </row>
    <row r="27" spans="1:12" s="10" customFormat="1" ht="67.5">
      <c r="A27" s="91" t="s">
        <v>84</v>
      </c>
      <c r="B27" s="92" t="s">
        <v>85</v>
      </c>
      <c r="C27" s="93" t="s">
        <v>86</v>
      </c>
      <c r="D27" s="94" t="s">
        <v>83</v>
      </c>
      <c r="E27" s="95">
        <v>1</v>
      </c>
      <c r="F27" s="96">
        <v>1719.52</v>
      </c>
      <c r="G27" s="48"/>
      <c r="H27" s="64">
        <f t="shared" si="0"/>
      </c>
      <c r="I27" s="9">
        <f t="shared" si="1"/>
        <v>1719.52</v>
      </c>
      <c r="L27" s="9"/>
    </row>
    <row r="28" spans="1:12" s="10" customFormat="1" ht="11.25">
      <c r="A28" s="91" t="s">
        <v>87</v>
      </c>
      <c r="B28" s="92" t="s">
        <v>88</v>
      </c>
      <c r="C28" s="93" t="s">
        <v>89</v>
      </c>
      <c r="D28" s="94" t="s">
        <v>60</v>
      </c>
      <c r="E28" s="95">
        <v>2.43</v>
      </c>
      <c r="F28" s="96">
        <v>82.22</v>
      </c>
      <c r="G28" s="48"/>
      <c r="H28" s="64">
        <f t="shared" si="0"/>
      </c>
      <c r="I28" s="9">
        <f t="shared" si="1"/>
        <v>199.7946</v>
      </c>
      <c r="L28" s="9"/>
    </row>
    <row r="29" spans="1:12" s="10" customFormat="1" ht="56.25">
      <c r="A29" s="91" t="s">
        <v>90</v>
      </c>
      <c r="B29" s="92" t="s">
        <v>91</v>
      </c>
      <c r="C29" s="93" t="s">
        <v>92</v>
      </c>
      <c r="D29" s="94" t="s">
        <v>79</v>
      </c>
      <c r="E29" s="95">
        <v>24.28</v>
      </c>
      <c r="F29" s="96">
        <v>80.35</v>
      </c>
      <c r="G29" s="48"/>
      <c r="H29" s="64">
        <f t="shared" si="0"/>
      </c>
      <c r="I29" s="9">
        <f t="shared" si="1"/>
        <v>1950.898</v>
      </c>
      <c r="L29" s="9"/>
    </row>
    <row r="30" spans="1:12" s="10" customFormat="1" ht="33.75">
      <c r="A30" s="91" t="s">
        <v>93</v>
      </c>
      <c r="B30" s="92" t="s">
        <v>94</v>
      </c>
      <c r="C30" s="93" t="s">
        <v>95</v>
      </c>
      <c r="D30" s="94" t="s">
        <v>53</v>
      </c>
      <c r="E30" s="95">
        <v>48.55</v>
      </c>
      <c r="F30" s="96">
        <v>96.17</v>
      </c>
      <c r="G30" s="48"/>
      <c r="H30" s="64">
        <f t="shared" si="0"/>
      </c>
      <c r="I30" s="9">
        <f t="shared" si="1"/>
        <v>4669.0535</v>
      </c>
      <c r="L30" s="9"/>
    </row>
    <row r="31" spans="1:12" s="10" customFormat="1" ht="78.75">
      <c r="A31" s="97" t="s">
        <v>96</v>
      </c>
      <c r="B31" s="98" t="s">
        <v>97</v>
      </c>
      <c r="C31" s="99" t="s">
        <v>98</v>
      </c>
      <c r="D31" s="100" t="s">
        <v>53</v>
      </c>
      <c r="E31" s="101">
        <v>216.85</v>
      </c>
      <c r="F31" s="106">
        <v>73.17</v>
      </c>
      <c r="G31" s="48"/>
      <c r="H31" s="64">
        <f t="shared" si="0"/>
      </c>
      <c r="I31" s="9"/>
      <c r="L31" s="9"/>
    </row>
    <row r="32" spans="1:12" s="10" customFormat="1" ht="12.75">
      <c r="A32" s="97"/>
      <c r="B32" s="98"/>
      <c r="C32" s="99"/>
      <c r="D32" s="100"/>
      <c r="E32" s="101"/>
      <c r="F32" s="85" t="s">
        <v>30</v>
      </c>
      <c r="G32" s="71"/>
      <c r="H32" s="72">
        <f>SUM(H25:H31)</f>
        <v>0</v>
      </c>
      <c r="I32" s="9"/>
      <c r="L32" s="9"/>
    </row>
    <row r="33" spans="1:12" s="10" customFormat="1" ht="12.75">
      <c r="A33" s="61">
        <v>4</v>
      </c>
      <c r="B33" s="63"/>
      <c r="C33" s="62" t="s">
        <v>99</v>
      </c>
      <c r="D33" s="53"/>
      <c r="E33" s="78"/>
      <c r="F33" s="86"/>
      <c r="G33" s="53"/>
      <c r="H33" s="65"/>
      <c r="I33" s="9">
        <f>F33*E33</f>
        <v>0</v>
      </c>
      <c r="L33" s="9"/>
    </row>
    <row r="34" spans="1:12" s="10" customFormat="1" ht="45">
      <c r="A34" s="91" t="s">
        <v>100</v>
      </c>
      <c r="B34" s="92" t="s">
        <v>101</v>
      </c>
      <c r="C34" s="93" t="s">
        <v>102</v>
      </c>
      <c r="D34" s="94" t="s">
        <v>60</v>
      </c>
      <c r="E34" s="95">
        <v>17.32</v>
      </c>
      <c r="F34" s="96">
        <v>1963</v>
      </c>
      <c r="G34" s="48"/>
      <c r="H34" s="64">
        <f>IF(G34="","",IF(ISTEXT(G34),"NC",G34*E34))</f>
      </c>
      <c r="I34" s="9">
        <f>F34*E34</f>
        <v>33999.16</v>
      </c>
      <c r="L34" s="9"/>
    </row>
    <row r="35" spans="1:12" s="10" customFormat="1" ht="45">
      <c r="A35" s="91" t="s">
        <v>103</v>
      </c>
      <c r="B35" s="92" t="s">
        <v>104</v>
      </c>
      <c r="C35" s="93" t="s">
        <v>105</v>
      </c>
      <c r="D35" s="94" t="s">
        <v>60</v>
      </c>
      <c r="E35" s="95">
        <v>3.68</v>
      </c>
      <c r="F35" s="96">
        <v>196.03</v>
      </c>
      <c r="G35" s="48"/>
      <c r="H35" s="64">
        <f>IF(G35="","",IF(ISTEXT(G35),"NC",G35*E35))</f>
      </c>
      <c r="I35" s="9"/>
      <c r="L35" s="9"/>
    </row>
    <row r="36" spans="1:12" s="10" customFormat="1" ht="22.5">
      <c r="A36" s="91" t="s">
        <v>106</v>
      </c>
      <c r="B36" s="92" t="s">
        <v>107</v>
      </c>
      <c r="C36" s="93" t="s">
        <v>108</v>
      </c>
      <c r="D36" s="94" t="s">
        <v>60</v>
      </c>
      <c r="E36" s="95">
        <v>3.68</v>
      </c>
      <c r="F36" s="96">
        <v>119.23</v>
      </c>
      <c r="G36" s="48"/>
      <c r="H36" s="64">
        <f>IF(G36="","",IF(ISTEXT(G36),"NC",G36*E36))</f>
      </c>
      <c r="I36" s="9">
        <f>F36*E36</f>
        <v>438.76640000000003</v>
      </c>
      <c r="L36" s="9"/>
    </row>
    <row r="37" spans="1:12" s="10" customFormat="1" ht="22.5">
      <c r="A37" s="107" t="s">
        <v>109</v>
      </c>
      <c r="B37" s="108" t="s">
        <v>110</v>
      </c>
      <c r="C37" s="109" t="s">
        <v>111</v>
      </c>
      <c r="D37" s="110" t="s">
        <v>60</v>
      </c>
      <c r="E37" s="111">
        <v>0.15</v>
      </c>
      <c r="F37" s="106">
        <v>1510.78</v>
      </c>
      <c r="G37" s="48"/>
      <c r="H37" s="64">
        <f>IF(G37="","",IF(ISTEXT(G37),"NC",G37*E37))</f>
      </c>
      <c r="I37" s="9"/>
      <c r="L37" s="9"/>
    </row>
    <row r="38" spans="1:12" s="10" customFormat="1" ht="12.75">
      <c r="A38" s="89"/>
      <c r="B38" s="57"/>
      <c r="C38" s="58"/>
      <c r="D38" s="59"/>
      <c r="E38" s="90"/>
      <c r="F38" s="85" t="s">
        <v>30</v>
      </c>
      <c r="G38" s="71"/>
      <c r="H38" s="72">
        <f>SUM(H34:H37)</f>
        <v>0</v>
      </c>
      <c r="I38" s="9"/>
      <c r="L38" s="9"/>
    </row>
    <row r="39" spans="1:8" s="10" customFormat="1" ht="11.25" customHeight="1">
      <c r="A39" s="61">
        <v>5</v>
      </c>
      <c r="B39" s="63"/>
      <c r="C39" s="73" t="s">
        <v>112</v>
      </c>
      <c r="D39" s="55"/>
      <c r="E39" s="79"/>
      <c r="F39" s="84"/>
      <c r="G39" s="55"/>
      <c r="H39" s="74"/>
    </row>
    <row r="40" spans="1:12" s="10" customFormat="1" ht="45">
      <c r="A40" s="91" t="s">
        <v>113</v>
      </c>
      <c r="B40" s="92" t="s">
        <v>114</v>
      </c>
      <c r="C40" s="93" t="s">
        <v>115</v>
      </c>
      <c r="D40" s="94" t="s">
        <v>53</v>
      </c>
      <c r="E40" s="95">
        <v>127.4</v>
      </c>
      <c r="F40" s="96">
        <v>44.74</v>
      </c>
      <c r="G40" s="48"/>
      <c r="H40" s="64">
        <f>IF(G40="","",IF(ISTEXT(G40),"NC",G40*E40))</f>
      </c>
      <c r="I40" s="9">
        <f>F40*E40</f>
        <v>5699.876</v>
      </c>
      <c r="L40" s="9"/>
    </row>
    <row r="41" spans="1:12" s="10" customFormat="1" ht="56.25">
      <c r="A41" s="91" t="s">
        <v>116</v>
      </c>
      <c r="B41" s="92" t="s">
        <v>117</v>
      </c>
      <c r="C41" s="93" t="s">
        <v>118</v>
      </c>
      <c r="D41" s="94" t="s">
        <v>53</v>
      </c>
      <c r="E41" s="95">
        <v>104.1</v>
      </c>
      <c r="F41" s="96">
        <v>43.79</v>
      </c>
      <c r="G41" s="48"/>
      <c r="H41" s="64">
        <f>IF(G41="","",IF(ISTEXT(G41),"NC",G41*E41))</f>
      </c>
      <c r="I41" s="9">
        <f>F41*E41</f>
        <v>4558.539</v>
      </c>
      <c r="L41" s="9"/>
    </row>
    <row r="42" spans="1:12" s="10" customFormat="1" ht="33.75">
      <c r="A42" s="91" t="s">
        <v>119</v>
      </c>
      <c r="B42" s="92" t="s">
        <v>120</v>
      </c>
      <c r="C42" s="93" t="s">
        <v>121</v>
      </c>
      <c r="D42" s="94" t="s">
        <v>53</v>
      </c>
      <c r="E42" s="95">
        <v>364.6</v>
      </c>
      <c r="F42" s="96">
        <v>24.7</v>
      </c>
      <c r="G42" s="48"/>
      <c r="H42" s="64">
        <f>IF(G42="","",IF(ISTEXT(G42),"NC",G42*E42))</f>
      </c>
      <c r="I42" s="9"/>
      <c r="L42" s="9"/>
    </row>
    <row r="43" spans="1:12" s="10" customFormat="1" ht="78.75">
      <c r="A43" s="91" t="s">
        <v>122</v>
      </c>
      <c r="B43" s="92" t="s">
        <v>123</v>
      </c>
      <c r="C43" s="93" t="s">
        <v>124</v>
      </c>
      <c r="D43" s="94" t="s">
        <v>53</v>
      </c>
      <c r="E43" s="95">
        <v>184</v>
      </c>
      <c r="F43" s="96">
        <v>132.01</v>
      </c>
      <c r="G43" s="48"/>
      <c r="H43" s="64">
        <f>IF(G43="","",IF(ISTEXT(G43),"NC",G43*E43))</f>
      </c>
      <c r="I43" s="9"/>
      <c r="L43" s="9"/>
    </row>
    <row r="44" spans="1:12" s="10" customFormat="1" ht="33.75">
      <c r="A44" s="91" t="s">
        <v>125</v>
      </c>
      <c r="B44" s="92" t="s">
        <v>126</v>
      </c>
      <c r="C44" s="93" t="s">
        <v>127</v>
      </c>
      <c r="D44" s="94" t="s">
        <v>53</v>
      </c>
      <c r="E44" s="95">
        <v>21.42</v>
      </c>
      <c r="F44" s="96">
        <v>238.4</v>
      </c>
      <c r="G44" s="48"/>
      <c r="H44" s="64">
        <f>IF(G44="","",IF(ISTEXT(G44),"NC",G44*E44))</f>
      </c>
      <c r="I44" s="9">
        <f>F44*E44</f>
        <v>5106.528</v>
      </c>
      <c r="L44" s="9"/>
    </row>
    <row r="45" spans="1:12" s="10" customFormat="1" ht="12.75">
      <c r="A45" s="50"/>
      <c r="B45" s="56"/>
      <c r="C45" s="51"/>
      <c r="D45" s="52"/>
      <c r="E45" s="80"/>
      <c r="F45" s="85" t="s">
        <v>30</v>
      </c>
      <c r="G45" s="71"/>
      <c r="H45" s="72">
        <f>SUM(H40:H44)</f>
        <v>0</v>
      </c>
      <c r="I45" s="9"/>
      <c r="L45" s="9"/>
    </row>
    <row r="46" spans="1:12" s="10" customFormat="1" ht="12.75">
      <c r="A46" s="61">
        <v>6</v>
      </c>
      <c r="B46" s="63"/>
      <c r="C46" s="73" t="s">
        <v>128</v>
      </c>
      <c r="D46" s="53"/>
      <c r="E46" s="78"/>
      <c r="F46" s="86"/>
      <c r="G46" s="53"/>
      <c r="H46" s="65"/>
      <c r="I46" s="9">
        <f aca="true" t="shared" si="2" ref="I46:I52">F46*E46</f>
        <v>0</v>
      </c>
      <c r="L46" s="9"/>
    </row>
    <row r="47" spans="1:12" s="10" customFormat="1" ht="45">
      <c r="A47" s="91" t="s">
        <v>129</v>
      </c>
      <c r="B47" s="92" t="s">
        <v>130</v>
      </c>
      <c r="C47" s="93" t="s">
        <v>131</v>
      </c>
      <c r="D47" s="94" t="s">
        <v>83</v>
      </c>
      <c r="E47" s="95">
        <v>6</v>
      </c>
      <c r="F47" s="96">
        <v>483.08</v>
      </c>
      <c r="G47" s="48"/>
      <c r="H47" s="64">
        <f aca="true" t="shared" si="3" ref="H47:H52">IF(G47="","",IF(ISTEXT(G47),"NC",G47*E47))</f>
      </c>
      <c r="I47" s="9">
        <f t="shared" si="2"/>
        <v>2898.48</v>
      </c>
      <c r="L47" s="9"/>
    </row>
    <row r="48" spans="1:12" s="10" customFormat="1" ht="45">
      <c r="A48" s="91" t="s">
        <v>132</v>
      </c>
      <c r="B48" s="92" t="s">
        <v>133</v>
      </c>
      <c r="C48" s="93" t="s">
        <v>134</v>
      </c>
      <c r="D48" s="94" t="s">
        <v>83</v>
      </c>
      <c r="E48" s="95">
        <v>2</v>
      </c>
      <c r="F48" s="96">
        <v>840.5</v>
      </c>
      <c r="G48" s="48"/>
      <c r="H48" s="64">
        <f t="shared" si="3"/>
      </c>
      <c r="I48" s="9">
        <f t="shared" si="2"/>
        <v>1681</v>
      </c>
      <c r="L48" s="9"/>
    </row>
    <row r="49" spans="1:12" s="10" customFormat="1" ht="33.75">
      <c r="A49" s="91" t="s">
        <v>135</v>
      </c>
      <c r="B49" s="92" t="s">
        <v>136</v>
      </c>
      <c r="C49" s="93" t="s">
        <v>137</v>
      </c>
      <c r="D49" s="94" t="s">
        <v>83</v>
      </c>
      <c r="E49" s="95">
        <v>6</v>
      </c>
      <c r="F49" s="96">
        <v>134.47</v>
      </c>
      <c r="G49" s="48"/>
      <c r="H49" s="64">
        <f t="shared" si="3"/>
      </c>
      <c r="I49" s="9">
        <f t="shared" si="2"/>
        <v>806.8199999999999</v>
      </c>
      <c r="L49" s="9"/>
    </row>
    <row r="50" spans="1:12" s="10" customFormat="1" ht="56.25">
      <c r="A50" s="91" t="s">
        <v>138</v>
      </c>
      <c r="B50" s="92" t="s">
        <v>139</v>
      </c>
      <c r="C50" s="93" t="s">
        <v>140</v>
      </c>
      <c r="D50" s="94" t="s">
        <v>83</v>
      </c>
      <c r="E50" s="95">
        <v>4</v>
      </c>
      <c r="F50" s="96">
        <v>1527.86</v>
      </c>
      <c r="G50" s="48"/>
      <c r="H50" s="64">
        <f t="shared" si="3"/>
      </c>
      <c r="I50" s="9">
        <f t="shared" si="2"/>
        <v>6111.44</v>
      </c>
      <c r="L50" s="9"/>
    </row>
    <row r="51" spans="1:12" s="10" customFormat="1" ht="56.25">
      <c r="A51" s="91" t="s">
        <v>141</v>
      </c>
      <c r="B51" s="92" t="s">
        <v>142</v>
      </c>
      <c r="C51" s="93" t="s">
        <v>143</v>
      </c>
      <c r="D51" s="94" t="s">
        <v>83</v>
      </c>
      <c r="E51" s="95">
        <v>2</v>
      </c>
      <c r="F51" s="96">
        <v>1332.28</v>
      </c>
      <c r="G51" s="48"/>
      <c r="H51" s="64">
        <f t="shared" si="3"/>
      </c>
      <c r="I51" s="9">
        <f t="shared" si="2"/>
        <v>2664.56</v>
      </c>
      <c r="L51" s="9"/>
    </row>
    <row r="52" spans="1:12" s="10" customFormat="1" ht="11.25">
      <c r="A52" s="91" t="s">
        <v>144</v>
      </c>
      <c r="B52" s="92" t="s">
        <v>145</v>
      </c>
      <c r="C52" s="93" t="s">
        <v>146</v>
      </c>
      <c r="D52" s="94" t="s">
        <v>83</v>
      </c>
      <c r="E52" s="95">
        <v>2</v>
      </c>
      <c r="F52" s="96">
        <v>586.66</v>
      </c>
      <c r="G52" s="48"/>
      <c r="H52" s="64">
        <f t="shared" si="3"/>
      </c>
      <c r="I52" s="9">
        <f t="shared" si="2"/>
        <v>1173.32</v>
      </c>
      <c r="L52" s="9"/>
    </row>
    <row r="53" spans="1:12" s="10" customFormat="1" ht="12.75">
      <c r="A53" s="67"/>
      <c r="B53" s="68"/>
      <c r="C53" s="69"/>
      <c r="D53" s="70"/>
      <c r="E53" s="77"/>
      <c r="F53" s="85" t="s">
        <v>30</v>
      </c>
      <c r="G53" s="71"/>
      <c r="H53" s="72">
        <f>SUM(H47:H52)</f>
        <v>0</v>
      </c>
      <c r="I53" s="9"/>
      <c r="L53" s="9"/>
    </row>
    <row r="54" spans="1:8" s="10" customFormat="1" ht="11.25" customHeight="1">
      <c r="A54" s="61">
        <v>7</v>
      </c>
      <c r="B54" s="63"/>
      <c r="C54" s="73" t="s">
        <v>147</v>
      </c>
      <c r="D54" s="55"/>
      <c r="E54" s="79"/>
      <c r="F54" s="84"/>
      <c r="G54" s="55"/>
      <c r="H54" s="74"/>
    </row>
    <row r="55" spans="1:12" s="10" customFormat="1" ht="56.25">
      <c r="A55" s="91" t="s">
        <v>148</v>
      </c>
      <c r="B55" s="92" t="s">
        <v>149</v>
      </c>
      <c r="C55" s="93" t="s">
        <v>150</v>
      </c>
      <c r="D55" s="94" t="s">
        <v>83</v>
      </c>
      <c r="E55" s="95">
        <v>1</v>
      </c>
      <c r="F55" s="96">
        <v>96.69</v>
      </c>
      <c r="G55" s="48"/>
      <c r="H55" s="64">
        <f>IF(G55="","",IF(ISTEXT(G55),"NC",G55*E55))</f>
      </c>
      <c r="I55" s="9">
        <f>F55*E55</f>
        <v>96.69</v>
      </c>
      <c r="L55" s="9"/>
    </row>
    <row r="56" spans="1:12" s="10" customFormat="1" ht="22.5">
      <c r="A56" s="91" t="s">
        <v>151</v>
      </c>
      <c r="B56" s="92" t="s">
        <v>152</v>
      </c>
      <c r="C56" s="93" t="s">
        <v>153</v>
      </c>
      <c r="D56" s="94" t="s">
        <v>83</v>
      </c>
      <c r="E56" s="95">
        <v>3</v>
      </c>
      <c r="F56" s="96">
        <v>10.07</v>
      </c>
      <c r="G56" s="48"/>
      <c r="H56" s="64">
        <f>IF(G56="","",IF(ISTEXT(G56),"NC",G56*E56))</f>
      </c>
      <c r="I56" s="9">
        <f>F56*E56</f>
        <v>30.21</v>
      </c>
      <c r="L56" s="9"/>
    </row>
    <row r="57" spans="1:12" s="10" customFormat="1" ht="22.5">
      <c r="A57" s="91" t="s">
        <v>154</v>
      </c>
      <c r="B57" s="92" t="s">
        <v>155</v>
      </c>
      <c r="C57" s="93" t="s">
        <v>156</v>
      </c>
      <c r="D57" s="94" t="s">
        <v>83</v>
      </c>
      <c r="E57" s="95">
        <v>2</v>
      </c>
      <c r="F57" s="96">
        <v>29.07</v>
      </c>
      <c r="G57" s="48"/>
      <c r="H57" s="64">
        <f aca="true" t="shared" si="4" ref="H57:H66">IF(G57="","",IF(ISTEXT(G57),"NC",G57*E57))</f>
      </c>
      <c r="I57" s="9">
        <f aca="true" t="shared" si="5" ref="I57:I66">F57*E57</f>
        <v>58.14</v>
      </c>
      <c r="L57" s="9"/>
    </row>
    <row r="58" spans="1:12" s="10" customFormat="1" ht="33.75">
      <c r="A58" s="91" t="s">
        <v>157</v>
      </c>
      <c r="B58" s="92" t="s">
        <v>158</v>
      </c>
      <c r="C58" s="93" t="s">
        <v>159</v>
      </c>
      <c r="D58" s="94" t="s">
        <v>79</v>
      </c>
      <c r="E58" s="95">
        <v>15</v>
      </c>
      <c r="F58" s="96">
        <v>1.94</v>
      </c>
      <c r="G58" s="48"/>
      <c r="H58" s="64">
        <f t="shared" si="4"/>
      </c>
      <c r="I58" s="9">
        <f t="shared" si="5"/>
        <v>29.099999999999998</v>
      </c>
      <c r="L58" s="9"/>
    </row>
    <row r="59" spans="1:12" s="10" customFormat="1" ht="33.75">
      <c r="A59" s="91" t="s">
        <v>160</v>
      </c>
      <c r="B59" s="92" t="s">
        <v>161</v>
      </c>
      <c r="C59" s="93" t="s">
        <v>162</v>
      </c>
      <c r="D59" s="94" t="s">
        <v>79</v>
      </c>
      <c r="E59" s="95">
        <v>30</v>
      </c>
      <c r="F59" s="96">
        <v>2.51</v>
      </c>
      <c r="G59" s="48"/>
      <c r="H59" s="64">
        <f t="shared" si="4"/>
      </c>
      <c r="I59" s="9">
        <f t="shared" si="5"/>
        <v>75.3</v>
      </c>
      <c r="L59" s="9"/>
    </row>
    <row r="60" spans="1:12" s="10" customFormat="1" ht="33.75">
      <c r="A60" s="91" t="s">
        <v>163</v>
      </c>
      <c r="B60" s="92" t="s">
        <v>164</v>
      </c>
      <c r="C60" s="93" t="s">
        <v>165</v>
      </c>
      <c r="D60" s="94" t="s">
        <v>79</v>
      </c>
      <c r="E60" s="95">
        <v>30</v>
      </c>
      <c r="F60" s="96">
        <v>3.42</v>
      </c>
      <c r="G60" s="48"/>
      <c r="H60" s="64">
        <f t="shared" si="4"/>
      </c>
      <c r="I60" s="9">
        <f t="shared" si="5"/>
        <v>102.6</v>
      </c>
      <c r="L60" s="9"/>
    </row>
    <row r="61" spans="1:12" s="10" customFormat="1" ht="33.75">
      <c r="A61" s="91" t="s">
        <v>166</v>
      </c>
      <c r="B61" s="92" t="s">
        <v>167</v>
      </c>
      <c r="C61" s="93" t="s">
        <v>168</v>
      </c>
      <c r="D61" s="94" t="s">
        <v>79</v>
      </c>
      <c r="E61" s="95">
        <v>30</v>
      </c>
      <c r="F61" s="96">
        <v>4.38</v>
      </c>
      <c r="G61" s="48"/>
      <c r="H61" s="64">
        <f t="shared" si="4"/>
      </c>
      <c r="I61" s="9">
        <f t="shared" si="5"/>
        <v>131.4</v>
      </c>
      <c r="L61" s="9"/>
    </row>
    <row r="62" spans="1:12" s="10" customFormat="1" ht="33.75">
      <c r="A62" s="91" t="s">
        <v>169</v>
      </c>
      <c r="B62" s="92" t="s">
        <v>170</v>
      </c>
      <c r="C62" s="93" t="s">
        <v>171</v>
      </c>
      <c r="D62" s="94" t="s">
        <v>79</v>
      </c>
      <c r="E62" s="95">
        <v>30</v>
      </c>
      <c r="F62" s="96">
        <v>6.22</v>
      </c>
      <c r="G62" s="48"/>
      <c r="H62" s="64">
        <f t="shared" si="4"/>
      </c>
      <c r="I62" s="9">
        <f t="shared" si="5"/>
        <v>186.6</v>
      </c>
      <c r="L62" s="9"/>
    </row>
    <row r="63" spans="1:12" s="10" customFormat="1" ht="33.75">
      <c r="A63" s="91" t="s">
        <v>172</v>
      </c>
      <c r="B63" s="92" t="s">
        <v>173</v>
      </c>
      <c r="C63" s="93" t="s">
        <v>174</v>
      </c>
      <c r="D63" s="94" t="s">
        <v>79</v>
      </c>
      <c r="E63" s="95">
        <v>30</v>
      </c>
      <c r="F63" s="96">
        <v>11.92</v>
      </c>
      <c r="G63" s="48"/>
      <c r="H63" s="64">
        <f t="shared" si="4"/>
      </c>
      <c r="I63" s="9">
        <f t="shared" si="5"/>
        <v>357.6</v>
      </c>
      <c r="L63" s="9"/>
    </row>
    <row r="64" spans="1:12" s="10" customFormat="1" ht="78.75">
      <c r="A64" s="91" t="s">
        <v>175</v>
      </c>
      <c r="B64" s="92" t="s">
        <v>176</v>
      </c>
      <c r="C64" s="93" t="s">
        <v>177</v>
      </c>
      <c r="D64" s="94" t="s">
        <v>83</v>
      </c>
      <c r="E64" s="95">
        <v>1</v>
      </c>
      <c r="F64" s="96">
        <v>1524.46</v>
      </c>
      <c r="G64" s="48"/>
      <c r="H64" s="64">
        <f t="shared" si="4"/>
      </c>
      <c r="I64" s="9">
        <f t="shared" si="5"/>
        <v>1524.46</v>
      </c>
      <c r="L64" s="9"/>
    </row>
    <row r="65" spans="1:12" s="10" customFormat="1" ht="45">
      <c r="A65" s="91" t="s">
        <v>178</v>
      </c>
      <c r="B65" s="92" t="s">
        <v>179</v>
      </c>
      <c r="C65" s="93" t="s">
        <v>180</v>
      </c>
      <c r="D65" s="94" t="s">
        <v>83</v>
      </c>
      <c r="E65" s="95">
        <v>4</v>
      </c>
      <c r="F65" s="96">
        <v>128.87</v>
      </c>
      <c r="G65" s="48"/>
      <c r="H65" s="64">
        <f t="shared" si="4"/>
      </c>
      <c r="I65" s="9">
        <f t="shared" si="5"/>
        <v>515.48</v>
      </c>
      <c r="L65" s="9"/>
    </row>
    <row r="66" spans="1:12" s="10" customFormat="1" ht="45">
      <c r="A66" s="91" t="s">
        <v>181</v>
      </c>
      <c r="B66" s="92" t="s">
        <v>182</v>
      </c>
      <c r="C66" s="93" t="s">
        <v>183</v>
      </c>
      <c r="D66" s="94" t="s">
        <v>83</v>
      </c>
      <c r="E66" s="95">
        <v>4</v>
      </c>
      <c r="F66" s="96">
        <v>265.19</v>
      </c>
      <c r="G66" s="48"/>
      <c r="H66" s="64">
        <f t="shared" si="4"/>
      </c>
      <c r="I66" s="9">
        <f t="shared" si="5"/>
        <v>1060.76</v>
      </c>
      <c r="L66" s="9"/>
    </row>
    <row r="67" spans="1:12" s="10" customFormat="1" ht="33.75">
      <c r="A67" s="91" t="s">
        <v>184</v>
      </c>
      <c r="B67" s="92" t="s">
        <v>185</v>
      </c>
      <c r="C67" s="93" t="s">
        <v>186</v>
      </c>
      <c r="D67" s="94" t="s">
        <v>83</v>
      </c>
      <c r="E67" s="95">
        <v>4</v>
      </c>
      <c r="F67" s="96">
        <v>36.46</v>
      </c>
      <c r="G67" s="48"/>
      <c r="H67" s="64">
        <f>IF(G67="","",IF(ISTEXT(G67),"NC",G67*E67))</f>
      </c>
      <c r="I67" s="9">
        <f>F67*E67</f>
        <v>145.84</v>
      </c>
      <c r="L67" s="9"/>
    </row>
    <row r="68" spans="1:12" s="10" customFormat="1" ht="56.25">
      <c r="A68" s="91" t="s">
        <v>187</v>
      </c>
      <c r="B68" s="92" t="s">
        <v>188</v>
      </c>
      <c r="C68" s="93" t="s">
        <v>189</v>
      </c>
      <c r="D68" s="94" t="s">
        <v>83</v>
      </c>
      <c r="E68" s="95">
        <v>2</v>
      </c>
      <c r="F68" s="96">
        <v>637.94</v>
      </c>
      <c r="G68" s="48"/>
      <c r="H68" s="64">
        <f>IF(G68="","",IF(ISTEXT(G68),"NC",G68*E68))</f>
      </c>
      <c r="I68" s="9">
        <f>F68*E68</f>
        <v>1275.88</v>
      </c>
      <c r="L68" s="9"/>
    </row>
    <row r="69" spans="1:12" s="10" customFormat="1" ht="56.25">
      <c r="A69" s="91" t="s">
        <v>190</v>
      </c>
      <c r="B69" s="92" t="s">
        <v>191</v>
      </c>
      <c r="C69" s="93" t="s">
        <v>192</v>
      </c>
      <c r="D69" s="94" t="s">
        <v>83</v>
      </c>
      <c r="E69" s="95">
        <v>2</v>
      </c>
      <c r="F69" s="96">
        <v>257.72</v>
      </c>
      <c r="G69" s="48"/>
      <c r="H69" s="64">
        <f>IF(G69="","",IF(ISTEXT(G69),"NC",G69*E69))</f>
      </c>
      <c r="I69" s="9">
        <f>F69*E69</f>
        <v>515.44</v>
      </c>
      <c r="L69" s="9"/>
    </row>
    <row r="70" spans="1:12" s="10" customFormat="1" ht="45">
      <c r="A70" s="91" t="s">
        <v>193</v>
      </c>
      <c r="B70" s="92" t="s">
        <v>194</v>
      </c>
      <c r="C70" s="93" t="s">
        <v>195</v>
      </c>
      <c r="D70" s="94" t="s">
        <v>83</v>
      </c>
      <c r="E70" s="95">
        <v>2</v>
      </c>
      <c r="F70" s="96">
        <v>194.73</v>
      </c>
      <c r="G70" s="48"/>
      <c r="H70" s="64">
        <f>IF(G70="","",IF(ISTEXT(G70),"NC",G70*E70))</f>
      </c>
      <c r="I70" s="9">
        <f>F70*E70</f>
        <v>389.46</v>
      </c>
      <c r="L70" s="9"/>
    </row>
    <row r="71" spans="1:12" s="10" customFormat="1" ht="45">
      <c r="A71" s="91" t="s">
        <v>196</v>
      </c>
      <c r="B71" s="92" t="s">
        <v>197</v>
      </c>
      <c r="C71" s="93" t="s">
        <v>198</v>
      </c>
      <c r="D71" s="94" t="s">
        <v>83</v>
      </c>
      <c r="E71" s="95">
        <v>2</v>
      </c>
      <c r="F71" s="96">
        <v>198.89</v>
      </c>
      <c r="G71" s="48"/>
      <c r="H71" s="64">
        <f aca="true" t="shared" si="6" ref="H71:H78">IF(G71="","",IF(ISTEXT(G71),"NC",G71*E71))</f>
      </c>
      <c r="I71" s="9"/>
      <c r="L71" s="9"/>
    </row>
    <row r="72" spans="1:12" s="10" customFormat="1" ht="22.5">
      <c r="A72" s="91" t="s">
        <v>199</v>
      </c>
      <c r="B72" s="92" t="s">
        <v>200</v>
      </c>
      <c r="C72" s="93" t="s">
        <v>201</v>
      </c>
      <c r="D72" s="94" t="s">
        <v>83</v>
      </c>
      <c r="E72" s="95">
        <v>1</v>
      </c>
      <c r="F72" s="96">
        <v>107.52</v>
      </c>
      <c r="G72" s="48"/>
      <c r="H72" s="64">
        <f t="shared" si="6"/>
      </c>
      <c r="I72" s="9"/>
      <c r="L72" s="9"/>
    </row>
    <row r="73" spans="1:12" s="10" customFormat="1" ht="22.5">
      <c r="A73" s="91" t="s">
        <v>202</v>
      </c>
      <c r="B73" s="92" t="s">
        <v>203</v>
      </c>
      <c r="C73" s="93" t="s">
        <v>204</v>
      </c>
      <c r="D73" s="94" t="s">
        <v>83</v>
      </c>
      <c r="E73" s="95">
        <v>2</v>
      </c>
      <c r="F73" s="96">
        <v>6.88</v>
      </c>
      <c r="G73" s="48"/>
      <c r="H73" s="64">
        <f t="shared" si="6"/>
      </c>
      <c r="I73" s="9"/>
      <c r="L73" s="9"/>
    </row>
    <row r="74" spans="1:12" s="10" customFormat="1" ht="33.75">
      <c r="A74" s="91" t="s">
        <v>205</v>
      </c>
      <c r="B74" s="92" t="s">
        <v>206</v>
      </c>
      <c r="C74" s="93" t="s">
        <v>207</v>
      </c>
      <c r="D74" s="94" t="s">
        <v>83</v>
      </c>
      <c r="E74" s="95">
        <v>6</v>
      </c>
      <c r="F74" s="96">
        <v>37.63</v>
      </c>
      <c r="G74" s="48"/>
      <c r="H74" s="64">
        <f t="shared" si="6"/>
      </c>
      <c r="I74" s="9"/>
      <c r="L74" s="9"/>
    </row>
    <row r="75" spans="1:12" s="10" customFormat="1" ht="22.5">
      <c r="A75" s="91" t="s">
        <v>208</v>
      </c>
      <c r="B75" s="92" t="s">
        <v>209</v>
      </c>
      <c r="C75" s="93" t="s">
        <v>210</v>
      </c>
      <c r="D75" s="94" t="s">
        <v>83</v>
      </c>
      <c r="E75" s="95">
        <v>6</v>
      </c>
      <c r="F75" s="96">
        <v>10.45</v>
      </c>
      <c r="G75" s="48"/>
      <c r="H75" s="64">
        <f t="shared" si="6"/>
      </c>
      <c r="I75" s="9"/>
      <c r="L75" s="9"/>
    </row>
    <row r="76" spans="1:12" s="10" customFormat="1" ht="22.5">
      <c r="A76" s="91" t="s">
        <v>211</v>
      </c>
      <c r="B76" s="92" t="s">
        <v>212</v>
      </c>
      <c r="C76" s="93" t="s">
        <v>213</v>
      </c>
      <c r="D76" s="94" t="s">
        <v>83</v>
      </c>
      <c r="E76" s="95">
        <v>8</v>
      </c>
      <c r="F76" s="96">
        <v>32.75</v>
      </c>
      <c r="G76" s="48"/>
      <c r="H76" s="64">
        <f t="shared" si="6"/>
      </c>
      <c r="I76" s="9"/>
      <c r="L76" s="9"/>
    </row>
    <row r="77" spans="1:12" s="10" customFormat="1" ht="33.75">
      <c r="A77" s="91" t="s">
        <v>214</v>
      </c>
      <c r="B77" s="92" t="s">
        <v>215</v>
      </c>
      <c r="C77" s="93" t="s">
        <v>216</v>
      </c>
      <c r="D77" s="94" t="s">
        <v>83</v>
      </c>
      <c r="E77" s="95">
        <v>30</v>
      </c>
      <c r="F77" s="96">
        <v>5.7</v>
      </c>
      <c r="G77" s="48"/>
      <c r="H77" s="64">
        <f t="shared" si="6"/>
      </c>
      <c r="I77" s="9"/>
      <c r="L77" s="9"/>
    </row>
    <row r="78" spans="1:12" s="10" customFormat="1" ht="33.75">
      <c r="A78" s="91" t="s">
        <v>217</v>
      </c>
      <c r="B78" s="92" t="s">
        <v>218</v>
      </c>
      <c r="C78" s="93" t="s">
        <v>219</v>
      </c>
      <c r="D78" s="94" t="s">
        <v>79</v>
      </c>
      <c r="E78" s="95">
        <v>10</v>
      </c>
      <c r="F78" s="96">
        <v>7.23</v>
      </c>
      <c r="G78" s="48"/>
      <c r="H78" s="64">
        <f t="shared" si="6"/>
      </c>
      <c r="I78" s="9"/>
      <c r="L78" s="9"/>
    </row>
    <row r="79" spans="1:12" s="10" customFormat="1" ht="12.75">
      <c r="A79" s="50"/>
      <c r="B79" s="56"/>
      <c r="C79" s="51"/>
      <c r="D79" s="52"/>
      <c r="E79" s="80"/>
      <c r="F79" s="85" t="s">
        <v>30</v>
      </c>
      <c r="G79" s="71"/>
      <c r="H79" s="72">
        <f>SUM(H55:H78)</f>
        <v>0</v>
      </c>
      <c r="I79" s="9"/>
      <c r="L79" s="9"/>
    </row>
    <row r="80" spans="1:12" s="10" customFormat="1" ht="12.75">
      <c r="A80" s="61">
        <v>8</v>
      </c>
      <c r="B80" s="63"/>
      <c r="C80" s="62" t="s">
        <v>220</v>
      </c>
      <c r="D80" s="53"/>
      <c r="E80" s="78"/>
      <c r="F80" s="86"/>
      <c r="G80" s="53"/>
      <c r="H80" s="65"/>
      <c r="I80" s="9">
        <f>F80*E80</f>
        <v>0</v>
      </c>
      <c r="L80" s="9"/>
    </row>
    <row r="81" spans="1:12" s="10" customFormat="1" ht="33.75">
      <c r="A81" s="91" t="s">
        <v>221</v>
      </c>
      <c r="B81" s="92" t="s">
        <v>222</v>
      </c>
      <c r="C81" s="93" t="s">
        <v>223</v>
      </c>
      <c r="D81" s="94" t="s">
        <v>83</v>
      </c>
      <c r="E81" s="95">
        <v>2</v>
      </c>
      <c r="F81" s="96">
        <v>234.78</v>
      </c>
      <c r="G81" s="48"/>
      <c r="H81" s="64">
        <f>IF(G81="","",IF(ISTEXT(G81),"NC",G81*E81))</f>
      </c>
      <c r="I81" s="9">
        <f>F81*E81</f>
        <v>469.56</v>
      </c>
      <c r="L81" s="9"/>
    </row>
    <row r="82" spans="1:12" s="10" customFormat="1" ht="45">
      <c r="A82" s="91" t="s">
        <v>224</v>
      </c>
      <c r="B82" s="92" t="s">
        <v>225</v>
      </c>
      <c r="C82" s="93" t="s">
        <v>226</v>
      </c>
      <c r="D82" s="94" t="s">
        <v>83</v>
      </c>
      <c r="E82" s="95">
        <v>2</v>
      </c>
      <c r="F82" s="96">
        <v>526.2</v>
      </c>
      <c r="G82" s="48"/>
      <c r="H82" s="64">
        <f aca="true" t="shared" si="7" ref="H82:H108">IF(G82="","",IF(ISTEXT(G82),"NC",G82*E82))</f>
      </c>
      <c r="I82" s="9">
        <f>F82*E82</f>
        <v>1052.4</v>
      </c>
      <c r="L82" s="9"/>
    </row>
    <row r="83" spans="1:12" s="10" customFormat="1" ht="22.5">
      <c r="A83" s="91" t="s">
        <v>227</v>
      </c>
      <c r="B83" s="92" t="s">
        <v>228</v>
      </c>
      <c r="C83" s="93" t="s">
        <v>229</v>
      </c>
      <c r="D83" s="94" t="s">
        <v>83</v>
      </c>
      <c r="E83" s="95">
        <v>2</v>
      </c>
      <c r="F83" s="96">
        <v>18.68</v>
      </c>
      <c r="G83" s="48"/>
      <c r="H83" s="64">
        <f t="shared" si="7"/>
      </c>
      <c r="I83" s="9">
        <f>F83*E83</f>
        <v>37.36</v>
      </c>
      <c r="L83" s="9"/>
    </row>
    <row r="84" spans="1:12" s="10" customFormat="1" ht="22.5">
      <c r="A84" s="91" t="s">
        <v>230</v>
      </c>
      <c r="B84" s="92" t="s">
        <v>231</v>
      </c>
      <c r="C84" s="93" t="s">
        <v>232</v>
      </c>
      <c r="D84" s="94" t="s">
        <v>83</v>
      </c>
      <c r="E84" s="95">
        <v>3</v>
      </c>
      <c r="F84" s="96">
        <v>25.74</v>
      </c>
      <c r="G84" s="48"/>
      <c r="H84" s="64">
        <f t="shared" si="7"/>
      </c>
      <c r="I84" s="9"/>
      <c r="L84" s="9"/>
    </row>
    <row r="85" spans="1:12" s="10" customFormat="1" ht="33.75">
      <c r="A85" s="91" t="s">
        <v>233</v>
      </c>
      <c r="B85" s="92" t="s">
        <v>234</v>
      </c>
      <c r="C85" s="93" t="s">
        <v>235</v>
      </c>
      <c r="D85" s="94" t="s">
        <v>79</v>
      </c>
      <c r="E85" s="95">
        <v>90</v>
      </c>
      <c r="F85" s="96">
        <v>1.57</v>
      </c>
      <c r="G85" s="48"/>
      <c r="H85" s="64">
        <f t="shared" si="7"/>
      </c>
      <c r="I85" s="9"/>
      <c r="L85" s="9"/>
    </row>
    <row r="86" spans="1:12" s="10" customFormat="1" ht="33.75">
      <c r="A86" s="91" t="s">
        <v>236</v>
      </c>
      <c r="B86" s="92" t="s">
        <v>237</v>
      </c>
      <c r="C86" s="93" t="s">
        <v>238</v>
      </c>
      <c r="D86" s="94" t="s">
        <v>79</v>
      </c>
      <c r="E86" s="95">
        <v>6</v>
      </c>
      <c r="F86" s="96">
        <v>14.4</v>
      </c>
      <c r="G86" s="48"/>
      <c r="H86" s="64">
        <f t="shared" si="7"/>
      </c>
      <c r="I86" s="9"/>
      <c r="L86" s="9"/>
    </row>
    <row r="87" spans="1:12" s="10" customFormat="1" ht="33.75">
      <c r="A87" s="91" t="s">
        <v>239</v>
      </c>
      <c r="B87" s="92" t="s">
        <v>240</v>
      </c>
      <c r="C87" s="93" t="s">
        <v>241</v>
      </c>
      <c r="D87" s="94" t="s">
        <v>79</v>
      </c>
      <c r="E87" s="95">
        <v>6</v>
      </c>
      <c r="F87" s="96">
        <v>16.03</v>
      </c>
      <c r="G87" s="48"/>
      <c r="H87" s="64">
        <f t="shared" si="7"/>
      </c>
      <c r="I87" s="9"/>
      <c r="L87" s="9"/>
    </row>
    <row r="88" spans="1:12" s="10" customFormat="1" ht="22.5">
      <c r="A88" s="91" t="s">
        <v>242</v>
      </c>
      <c r="B88" s="92" t="s">
        <v>243</v>
      </c>
      <c r="C88" s="93" t="s">
        <v>244</v>
      </c>
      <c r="D88" s="94" t="s">
        <v>79</v>
      </c>
      <c r="E88" s="95">
        <v>55</v>
      </c>
      <c r="F88" s="96">
        <v>14.15</v>
      </c>
      <c r="G88" s="48"/>
      <c r="H88" s="64">
        <f t="shared" si="7"/>
      </c>
      <c r="I88" s="9"/>
      <c r="L88" s="9"/>
    </row>
    <row r="89" spans="1:12" s="10" customFormat="1" ht="22.5">
      <c r="A89" s="91" t="s">
        <v>245</v>
      </c>
      <c r="B89" s="92" t="s">
        <v>246</v>
      </c>
      <c r="C89" s="93" t="s">
        <v>247</v>
      </c>
      <c r="D89" s="94" t="s">
        <v>83</v>
      </c>
      <c r="E89" s="95">
        <v>2</v>
      </c>
      <c r="F89" s="96">
        <v>45.35</v>
      </c>
      <c r="G89" s="48"/>
      <c r="H89" s="64">
        <f t="shared" si="7"/>
      </c>
      <c r="I89" s="9"/>
      <c r="L89" s="9"/>
    </row>
    <row r="90" spans="1:12" s="10" customFormat="1" ht="45">
      <c r="A90" s="91" t="s">
        <v>248</v>
      </c>
      <c r="B90" s="92" t="s">
        <v>249</v>
      </c>
      <c r="C90" s="93" t="s">
        <v>250</v>
      </c>
      <c r="D90" s="94" t="s">
        <v>79</v>
      </c>
      <c r="E90" s="95">
        <v>55</v>
      </c>
      <c r="F90" s="96">
        <v>6.88</v>
      </c>
      <c r="G90" s="48"/>
      <c r="H90" s="64">
        <f t="shared" si="7"/>
      </c>
      <c r="I90" s="9"/>
      <c r="L90" s="9"/>
    </row>
    <row r="91" spans="1:12" s="10" customFormat="1" ht="45">
      <c r="A91" s="91" t="s">
        <v>251</v>
      </c>
      <c r="B91" s="92" t="s">
        <v>252</v>
      </c>
      <c r="C91" s="93" t="s">
        <v>253</v>
      </c>
      <c r="D91" s="94" t="s">
        <v>79</v>
      </c>
      <c r="E91" s="95">
        <v>1</v>
      </c>
      <c r="F91" s="96">
        <v>546</v>
      </c>
      <c r="G91" s="48"/>
      <c r="H91" s="64">
        <f t="shared" si="7"/>
      </c>
      <c r="I91" s="9"/>
      <c r="L91" s="9"/>
    </row>
    <row r="92" spans="1:12" s="10" customFormat="1" ht="11.25">
      <c r="A92" s="91" t="s">
        <v>254</v>
      </c>
      <c r="B92" s="92" t="s">
        <v>255</v>
      </c>
      <c r="C92" s="93" t="s">
        <v>256</v>
      </c>
      <c r="D92" s="94" t="s">
        <v>79</v>
      </c>
      <c r="E92" s="95">
        <v>1</v>
      </c>
      <c r="F92" s="96">
        <v>73.33</v>
      </c>
      <c r="G92" s="48"/>
      <c r="H92" s="64">
        <f t="shared" si="7"/>
      </c>
      <c r="I92" s="9"/>
      <c r="L92" s="9"/>
    </row>
    <row r="93" spans="1:12" s="10" customFormat="1" ht="78.75">
      <c r="A93" s="91" t="s">
        <v>257</v>
      </c>
      <c r="B93" s="92" t="s">
        <v>258</v>
      </c>
      <c r="C93" s="93" t="s">
        <v>259</v>
      </c>
      <c r="D93" s="94" t="s">
        <v>83</v>
      </c>
      <c r="E93" s="95">
        <v>1</v>
      </c>
      <c r="F93" s="96">
        <v>513.26</v>
      </c>
      <c r="G93" s="48"/>
      <c r="H93" s="64">
        <f t="shared" si="7"/>
      </c>
      <c r="I93" s="9"/>
      <c r="L93" s="9"/>
    </row>
    <row r="94" spans="1:12" s="10" customFormat="1" ht="45">
      <c r="A94" s="91" t="s">
        <v>260</v>
      </c>
      <c r="B94" s="92" t="s">
        <v>261</v>
      </c>
      <c r="C94" s="93" t="s">
        <v>262</v>
      </c>
      <c r="D94" s="94" t="s">
        <v>79</v>
      </c>
      <c r="E94" s="95">
        <v>72</v>
      </c>
      <c r="F94" s="96">
        <v>98.38</v>
      </c>
      <c r="G94" s="48"/>
      <c r="H94" s="64">
        <f t="shared" si="7"/>
      </c>
      <c r="I94" s="9"/>
      <c r="L94" s="9"/>
    </row>
    <row r="95" spans="1:12" s="10" customFormat="1" ht="33.75">
      <c r="A95" s="91" t="s">
        <v>263</v>
      </c>
      <c r="B95" s="92" t="s">
        <v>264</v>
      </c>
      <c r="C95" s="93" t="s">
        <v>265</v>
      </c>
      <c r="D95" s="94" t="s">
        <v>266</v>
      </c>
      <c r="E95" s="95">
        <v>2</v>
      </c>
      <c r="F95" s="96">
        <v>216.08</v>
      </c>
      <c r="G95" s="48"/>
      <c r="H95" s="64">
        <f t="shared" si="7"/>
      </c>
      <c r="I95" s="9"/>
      <c r="L95" s="9"/>
    </row>
    <row r="96" spans="1:12" s="10" customFormat="1" ht="33.75">
      <c r="A96" s="91" t="s">
        <v>267</v>
      </c>
      <c r="B96" s="92" t="s">
        <v>268</v>
      </c>
      <c r="C96" s="93" t="s">
        <v>269</v>
      </c>
      <c r="D96" s="94" t="s">
        <v>266</v>
      </c>
      <c r="E96" s="95">
        <v>2</v>
      </c>
      <c r="F96" s="96">
        <v>279</v>
      </c>
      <c r="G96" s="48"/>
      <c r="H96" s="64">
        <f t="shared" si="7"/>
      </c>
      <c r="I96" s="9"/>
      <c r="L96" s="9"/>
    </row>
    <row r="97" spans="1:12" s="10" customFormat="1" ht="56.25">
      <c r="A97" s="91" t="s">
        <v>270</v>
      </c>
      <c r="B97" s="92" t="s">
        <v>271</v>
      </c>
      <c r="C97" s="93" t="s">
        <v>272</v>
      </c>
      <c r="D97" s="94" t="s">
        <v>266</v>
      </c>
      <c r="E97" s="95">
        <v>4</v>
      </c>
      <c r="F97" s="96">
        <v>176.08</v>
      </c>
      <c r="G97" s="48"/>
      <c r="H97" s="64">
        <f t="shared" si="7"/>
      </c>
      <c r="I97" s="9"/>
      <c r="L97" s="9"/>
    </row>
    <row r="98" spans="1:12" s="10" customFormat="1" ht="56.25">
      <c r="A98" s="91" t="s">
        <v>273</v>
      </c>
      <c r="B98" s="92" t="s">
        <v>274</v>
      </c>
      <c r="C98" s="93" t="s">
        <v>275</v>
      </c>
      <c r="D98" s="94" t="s">
        <v>266</v>
      </c>
      <c r="E98" s="95">
        <v>2</v>
      </c>
      <c r="F98" s="96">
        <v>450.55</v>
      </c>
      <c r="G98" s="48"/>
      <c r="H98" s="64">
        <f t="shared" si="7"/>
      </c>
      <c r="I98" s="9"/>
      <c r="L98" s="9"/>
    </row>
    <row r="99" spans="1:12" s="10" customFormat="1" ht="33.75">
      <c r="A99" s="91" t="s">
        <v>276</v>
      </c>
      <c r="B99" s="92" t="s">
        <v>277</v>
      </c>
      <c r="C99" s="93" t="s">
        <v>278</v>
      </c>
      <c r="D99" s="94" t="s">
        <v>266</v>
      </c>
      <c r="E99" s="95">
        <v>4</v>
      </c>
      <c r="F99" s="96">
        <v>259.01</v>
      </c>
      <c r="G99" s="48"/>
      <c r="H99" s="64">
        <f t="shared" si="7"/>
      </c>
      <c r="I99" s="9"/>
      <c r="L99" s="9"/>
    </row>
    <row r="100" spans="1:12" s="10" customFormat="1" ht="45">
      <c r="A100" s="91" t="s">
        <v>279</v>
      </c>
      <c r="B100" s="92" t="s">
        <v>280</v>
      </c>
      <c r="C100" s="93" t="s">
        <v>281</v>
      </c>
      <c r="D100" s="94" t="s">
        <v>266</v>
      </c>
      <c r="E100" s="95">
        <v>4</v>
      </c>
      <c r="F100" s="96">
        <v>215.03</v>
      </c>
      <c r="G100" s="48"/>
      <c r="H100" s="64">
        <f t="shared" si="7"/>
      </c>
      <c r="I100" s="9"/>
      <c r="L100" s="9"/>
    </row>
    <row r="101" spans="1:12" s="10" customFormat="1" ht="22.5">
      <c r="A101" s="91" t="s">
        <v>282</v>
      </c>
      <c r="B101" s="92" t="s">
        <v>283</v>
      </c>
      <c r="C101" s="93" t="s">
        <v>284</v>
      </c>
      <c r="D101" s="94" t="s">
        <v>266</v>
      </c>
      <c r="E101" s="95">
        <v>4</v>
      </c>
      <c r="F101" s="96">
        <v>12.9</v>
      </c>
      <c r="G101" s="48"/>
      <c r="H101" s="64">
        <f t="shared" si="7"/>
      </c>
      <c r="I101" s="9"/>
      <c r="L101" s="9"/>
    </row>
    <row r="102" spans="1:12" s="10" customFormat="1" ht="22.5">
      <c r="A102" s="91" t="s">
        <v>285</v>
      </c>
      <c r="B102" s="92" t="s">
        <v>286</v>
      </c>
      <c r="C102" s="93" t="s">
        <v>287</v>
      </c>
      <c r="D102" s="94" t="s">
        <v>266</v>
      </c>
      <c r="E102" s="95">
        <v>2</v>
      </c>
      <c r="F102" s="96">
        <v>29.96</v>
      </c>
      <c r="G102" s="48"/>
      <c r="H102" s="64">
        <f t="shared" si="7"/>
      </c>
      <c r="I102" s="9"/>
      <c r="L102" s="9"/>
    </row>
    <row r="103" spans="1:12" s="10" customFormat="1" ht="45">
      <c r="A103" s="91" t="s">
        <v>288</v>
      </c>
      <c r="B103" s="92" t="s">
        <v>289</v>
      </c>
      <c r="C103" s="93" t="s">
        <v>290</v>
      </c>
      <c r="D103" s="94" t="s">
        <v>291</v>
      </c>
      <c r="E103" s="95">
        <v>4.08</v>
      </c>
      <c r="F103" s="96">
        <v>441.14</v>
      </c>
      <c r="G103" s="48"/>
      <c r="H103" s="64">
        <f t="shared" si="7"/>
      </c>
      <c r="I103" s="9"/>
      <c r="L103" s="9"/>
    </row>
    <row r="104" spans="1:12" s="10" customFormat="1" ht="45">
      <c r="A104" s="91" t="s">
        <v>292</v>
      </c>
      <c r="B104" s="92" t="s">
        <v>293</v>
      </c>
      <c r="C104" s="93" t="s">
        <v>294</v>
      </c>
      <c r="D104" s="94" t="s">
        <v>266</v>
      </c>
      <c r="E104" s="95">
        <v>4</v>
      </c>
      <c r="F104" s="96">
        <v>107.13</v>
      </c>
      <c r="G104" s="48"/>
      <c r="H104" s="64">
        <f t="shared" si="7"/>
      </c>
      <c r="I104" s="9"/>
      <c r="L104" s="9"/>
    </row>
    <row r="105" spans="1:12" s="10" customFormat="1" ht="22.5">
      <c r="A105" s="91" t="s">
        <v>295</v>
      </c>
      <c r="B105" s="92" t="s">
        <v>296</v>
      </c>
      <c r="C105" s="93" t="s">
        <v>297</v>
      </c>
      <c r="D105" s="94" t="s">
        <v>291</v>
      </c>
      <c r="E105" s="95">
        <v>4.8</v>
      </c>
      <c r="F105" s="96">
        <v>253.72</v>
      </c>
      <c r="G105" s="48"/>
      <c r="H105" s="64">
        <f t="shared" si="7"/>
      </c>
      <c r="I105" s="9"/>
      <c r="L105" s="9"/>
    </row>
    <row r="106" spans="1:12" s="10" customFormat="1" ht="33.75">
      <c r="A106" s="91" t="s">
        <v>298</v>
      </c>
      <c r="B106" s="92" t="s">
        <v>299</v>
      </c>
      <c r="C106" s="93" t="s">
        <v>300</v>
      </c>
      <c r="D106" s="94" t="s">
        <v>266</v>
      </c>
      <c r="E106" s="95">
        <v>4</v>
      </c>
      <c r="F106" s="96">
        <v>33.98</v>
      </c>
      <c r="G106" s="48"/>
      <c r="H106" s="64">
        <f t="shared" si="7"/>
      </c>
      <c r="I106" s="9"/>
      <c r="L106" s="9"/>
    </row>
    <row r="107" spans="1:12" s="10" customFormat="1" ht="22.5">
      <c r="A107" s="91" t="s">
        <v>301</v>
      </c>
      <c r="B107" s="92" t="s">
        <v>302</v>
      </c>
      <c r="C107" s="93" t="s">
        <v>303</v>
      </c>
      <c r="D107" s="94" t="s">
        <v>266</v>
      </c>
      <c r="E107" s="95">
        <v>4</v>
      </c>
      <c r="F107" s="96">
        <v>55.97</v>
      </c>
      <c r="G107" s="48"/>
      <c r="H107" s="64">
        <f t="shared" si="7"/>
      </c>
      <c r="I107" s="9"/>
      <c r="L107" s="9"/>
    </row>
    <row r="108" spans="1:12" s="10" customFormat="1" ht="22.5">
      <c r="A108" s="91" t="s">
        <v>304</v>
      </c>
      <c r="B108" s="92" t="s">
        <v>305</v>
      </c>
      <c r="C108" s="93" t="s">
        <v>306</v>
      </c>
      <c r="D108" s="94" t="s">
        <v>266</v>
      </c>
      <c r="E108" s="95">
        <v>2</v>
      </c>
      <c r="F108" s="96">
        <v>21.41</v>
      </c>
      <c r="G108" s="48"/>
      <c r="H108" s="64">
        <f t="shared" si="7"/>
      </c>
      <c r="I108" s="9"/>
      <c r="L108" s="9"/>
    </row>
    <row r="109" spans="1:12" s="10" customFormat="1" ht="12.75">
      <c r="A109" s="67"/>
      <c r="B109" s="68"/>
      <c r="C109" s="69"/>
      <c r="D109" s="70"/>
      <c r="E109" s="77"/>
      <c r="F109" s="85" t="s">
        <v>30</v>
      </c>
      <c r="G109" s="71"/>
      <c r="H109" s="72">
        <f>SUM(H81:H108)</f>
        <v>0</v>
      </c>
      <c r="I109" s="9"/>
      <c r="L109" s="9"/>
    </row>
    <row r="110" spans="1:8" s="10" customFormat="1" ht="11.25" customHeight="1">
      <c r="A110" s="61">
        <v>9</v>
      </c>
      <c r="B110" s="63"/>
      <c r="C110" s="73" t="s">
        <v>307</v>
      </c>
      <c r="D110" s="55"/>
      <c r="E110" s="79"/>
      <c r="F110" s="84"/>
      <c r="G110" s="55"/>
      <c r="H110" s="74"/>
    </row>
    <row r="111" spans="1:12" s="10" customFormat="1" ht="45">
      <c r="A111" s="91" t="s">
        <v>308</v>
      </c>
      <c r="B111" s="92" t="s">
        <v>309</v>
      </c>
      <c r="C111" s="93" t="s">
        <v>310</v>
      </c>
      <c r="D111" s="94" t="s">
        <v>53</v>
      </c>
      <c r="E111" s="95">
        <v>180</v>
      </c>
      <c r="F111" s="96">
        <v>76.42</v>
      </c>
      <c r="G111" s="48"/>
      <c r="H111" s="64">
        <f>IF(G111="","",IF(ISTEXT(G111),"NC",G111*E111))</f>
      </c>
      <c r="I111" s="9">
        <f>F111*E111</f>
        <v>13755.6</v>
      </c>
      <c r="L111" s="9"/>
    </row>
    <row r="112" spans="1:12" s="10" customFormat="1" ht="67.5">
      <c r="A112" s="91" t="s">
        <v>311</v>
      </c>
      <c r="B112" s="92" t="s">
        <v>312</v>
      </c>
      <c r="C112" s="93" t="s">
        <v>313</v>
      </c>
      <c r="D112" s="94" t="s">
        <v>53</v>
      </c>
      <c r="E112" s="95">
        <v>44.83</v>
      </c>
      <c r="F112" s="96">
        <v>58.92</v>
      </c>
      <c r="G112" s="48"/>
      <c r="H112" s="64">
        <f>IF(G112="","",IF(ISTEXT(G112),"NC",G112*E112))</f>
      </c>
      <c r="I112" s="9">
        <f>F112*E112</f>
        <v>2641.3836</v>
      </c>
      <c r="L112" s="9"/>
    </row>
    <row r="113" spans="1:12" s="10" customFormat="1" ht="22.5">
      <c r="A113" s="91" t="s">
        <v>314</v>
      </c>
      <c r="B113" s="92" t="s">
        <v>315</v>
      </c>
      <c r="C113" s="93" t="s">
        <v>316</v>
      </c>
      <c r="D113" s="94" t="s">
        <v>53</v>
      </c>
      <c r="E113" s="95">
        <v>98.4</v>
      </c>
      <c r="F113" s="96">
        <v>90.27</v>
      </c>
      <c r="G113" s="48"/>
      <c r="H113" s="64">
        <f>IF(G113="","",IF(ISTEXT(G113),"NC",G113*E113))</f>
      </c>
      <c r="I113" s="9">
        <f>F113*E113</f>
        <v>8882.568</v>
      </c>
      <c r="L113" s="9"/>
    </row>
    <row r="114" spans="1:12" s="10" customFormat="1" ht="22.5">
      <c r="A114" s="91" t="s">
        <v>317</v>
      </c>
      <c r="B114" s="92" t="s">
        <v>318</v>
      </c>
      <c r="C114" s="93" t="s">
        <v>319</v>
      </c>
      <c r="D114" s="94" t="s">
        <v>79</v>
      </c>
      <c r="E114" s="95">
        <v>4.5</v>
      </c>
      <c r="F114" s="96">
        <v>50.09</v>
      </c>
      <c r="G114" s="48"/>
      <c r="H114" s="64">
        <f>IF(G114="","",IF(ISTEXT(G114),"NC",G114*E114))</f>
      </c>
      <c r="I114" s="9">
        <f>F114*E114</f>
        <v>225.40500000000003</v>
      </c>
      <c r="L114" s="9"/>
    </row>
    <row r="115" spans="1:12" s="10" customFormat="1" ht="45">
      <c r="A115" s="91" t="s">
        <v>320</v>
      </c>
      <c r="B115" s="92" t="s">
        <v>321</v>
      </c>
      <c r="C115" s="93" t="s">
        <v>322</v>
      </c>
      <c r="D115" s="94" t="s">
        <v>79</v>
      </c>
      <c r="E115" s="95">
        <v>1.8</v>
      </c>
      <c r="F115" s="96">
        <v>40.64</v>
      </c>
      <c r="G115" s="48"/>
      <c r="H115" s="64">
        <f>IF(G115="","",IF(ISTEXT(G115),"NC",G115*E115))</f>
      </c>
      <c r="I115" s="9"/>
      <c r="L115" s="9"/>
    </row>
    <row r="116" spans="1:12" s="10" customFormat="1" ht="12.75">
      <c r="A116" s="50"/>
      <c r="B116" s="56"/>
      <c r="C116" s="51"/>
      <c r="D116" s="52"/>
      <c r="E116" s="80"/>
      <c r="F116" s="85" t="s">
        <v>30</v>
      </c>
      <c r="G116" s="71"/>
      <c r="H116" s="72">
        <f>SUM(H111:H115)</f>
        <v>0</v>
      </c>
      <c r="I116" s="9"/>
      <c r="L116" s="9"/>
    </row>
    <row r="117" spans="1:12" s="10" customFormat="1" ht="12.75">
      <c r="A117" s="61">
        <v>10</v>
      </c>
      <c r="B117" s="63"/>
      <c r="C117" s="62" t="s">
        <v>39</v>
      </c>
      <c r="D117" s="53"/>
      <c r="E117" s="78"/>
      <c r="F117" s="86"/>
      <c r="G117" s="53"/>
      <c r="H117" s="65"/>
      <c r="I117" s="9">
        <f>F117*E117</f>
        <v>0</v>
      </c>
      <c r="L117" s="9"/>
    </row>
    <row r="118" spans="1:12" s="10" customFormat="1" ht="33.75">
      <c r="A118" s="91" t="s">
        <v>323</v>
      </c>
      <c r="B118" s="92" t="s">
        <v>324</v>
      </c>
      <c r="C118" s="93" t="s">
        <v>325</v>
      </c>
      <c r="D118" s="94" t="s">
        <v>83</v>
      </c>
      <c r="E118" s="95">
        <v>2</v>
      </c>
      <c r="F118" s="96">
        <v>453.78</v>
      </c>
      <c r="G118" s="48"/>
      <c r="H118" s="64">
        <f>IF(G118="","",IF(ISTEXT(G118),"NC",G118*E118))</f>
      </c>
      <c r="I118" s="9">
        <f>F118*E118</f>
        <v>907.56</v>
      </c>
      <c r="L118" s="9"/>
    </row>
    <row r="119" spans="1:12" s="10" customFormat="1" ht="33.75">
      <c r="A119" s="91" t="s">
        <v>326</v>
      </c>
      <c r="B119" s="92" t="s">
        <v>327</v>
      </c>
      <c r="C119" s="93" t="s">
        <v>328</v>
      </c>
      <c r="D119" s="94" t="s">
        <v>53</v>
      </c>
      <c r="E119" s="95">
        <v>7.68</v>
      </c>
      <c r="F119" s="96">
        <v>508.74</v>
      </c>
      <c r="G119" s="48"/>
      <c r="H119" s="64">
        <f aca="true" t="shared" si="8" ref="H119:H124">IF(G119="","",IF(ISTEXT(G119),"NC",G119*E119))</f>
      </c>
      <c r="I119" s="9">
        <f aca="true" t="shared" si="9" ref="I119:I124">F119*E119</f>
        <v>3907.1232</v>
      </c>
      <c r="L119" s="9"/>
    </row>
    <row r="120" spans="1:12" s="10" customFormat="1" ht="78.75">
      <c r="A120" s="91" t="s">
        <v>329</v>
      </c>
      <c r="B120" s="92" t="s">
        <v>330</v>
      </c>
      <c r="C120" s="93" t="s">
        <v>331</v>
      </c>
      <c r="D120" s="94" t="s">
        <v>83</v>
      </c>
      <c r="E120" s="95">
        <v>8</v>
      </c>
      <c r="F120" s="96">
        <v>294.2</v>
      </c>
      <c r="G120" s="48"/>
      <c r="H120" s="64">
        <f t="shared" si="8"/>
      </c>
      <c r="I120" s="9">
        <f t="shared" si="9"/>
        <v>2353.6</v>
      </c>
      <c r="L120" s="9"/>
    </row>
    <row r="121" spans="1:12" s="10" customFormat="1" ht="22.5">
      <c r="A121" s="91" t="s">
        <v>332</v>
      </c>
      <c r="B121" s="92" t="s">
        <v>333</v>
      </c>
      <c r="C121" s="93" t="s">
        <v>334</v>
      </c>
      <c r="D121" s="94" t="s">
        <v>83</v>
      </c>
      <c r="E121" s="95">
        <v>2</v>
      </c>
      <c r="F121" s="96">
        <v>49.8</v>
      </c>
      <c r="G121" s="48"/>
      <c r="H121" s="64">
        <f t="shared" si="8"/>
      </c>
      <c r="I121" s="9">
        <f t="shared" si="9"/>
        <v>99.6</v>
      </c>
      <c r="L121" s="9"/>
    </row>
    <row r="122" spans="1:12" s="10" customFormat="1" ht="22.5">
      <c r="A122" s="91" t="s">
        <v>335</v>
      </c>
      <c r="B122" s="92" t="s">
        <v>336</v>
      </c>
      <c r="C122" s="93" t="s">
        <v>337</v>
      </c>
      <c r="D122" s="94" t="s">
        <v>83</v>
      </c>
      <c r="E122" s="95">
        <v>6</v>
      </c>
      <c r="F122" s="96">
        <v>13.28</v>
      </c>
      <c r="G122" s="48"/>
      <c r="H122" s="64">
        <f t="shared" si="8"/>
      </c>
      <c r="I122" s="9">
        <f t="shared" si="9"/>
        <v>79.67999999999999</v>
      </c>
      <c r="L122" s="9"/>
    </row>
    <row r="123" spans="1:12" s="10" customFormat="1" ht="33.75">
      <c r="A123" s="91" t="s">
        <v>338</v>
      </c>
      <c r="B123" s="92" t="s">
        <v>339</v>
      </c>
      <c r="C123" s="93" t="s">
        <v>340</v>
      </c>
      <c r="D123" s="94" t="s">
        <v>53</v>
      </c>
      <c r="E123" s="95">
        <v>2.7</v>
      </c>
      <c r="F123" s="96">
        <v>352.22</v>
      </c>
      <c r="G123" s="48"/>
      <c r="H123" s="64">
        <f t="shared" si="8"/>
      </c>
      <c r="I123" s="9">
        <f t="shared" si="9"/>
        <v>950.9940000000001</v>
      </c>
      <c r="L123" s="9"/>
    </row>
    <row r="124" spans="1:12" s="10" customFormat="1" ht="45">
      <c r="A124" s="91" t="s">
        <v>341</v>
      </c>
      <c r="B124" s="92" t="s">
        <v>342</v>
      </c>
      <c r="C124" s="93" t="s">
        <v>343</v>
      </c>
      <c r="D124" s="94" t="s">
        <v>53</v>
      </c>
      <c r="E124" s="95">
        <v>4.62</v>
      </c>
      <c r="F124" s="96">
        <v>555.05</v>
      </c>
      <c r="G124" s="48"/>
      <c r="H124" s="64">
        <f t="shared" si="8"/>
      </c>
      <c r="I124" s="9">
        <f t="shared" si="9"/>
        <v>2564.3309999999997</v>
      </c>
      <c r="L124" s="9"/>
    </row>
    <row r="125" spans="1:12" s="10" customFormat="1" ht="12.75">
      <c r="A125" s="67"/>
      <c r="B125" s="68"/>
      <c r="C125" s="69"/>
      <c r="D125" s="70"/>
      <c r="E125" s="77"/>
      <c r="F125" s="85" t="s">
        <v>30</v>
      </c>
      <c r="G125" s="71"/>
      <c r="H125" s="72">
        <f>SUM(H118:H124)</f>
        <v>0</v>
      </c>
      <c r="I125" s="9"/>
      <c r="L125" s="9"/>
    </row>
    <row r="126" spans="1:12" s="10" customFormat="1" ht="12.75">
      <c r="A126" s="61">
        <v>11</v>
      </c>
      <c r="B126" s="63"/>
      <c r="C126" s="62" t="s">
        <v>392</v>
      </c>
      <c r="D126" s="53"/>
      <c r="E126" s="78"/>
      <c r="F126" s="86"/>
      <c r="G126" s="53"/>
      <c r="H126" s="65"/>
      <c r="I126" s="9"/>
      <c r="L126" s="9"/>
    </row>
    <row r="127" spans="1:12" s="10" customFormat="1" ht="11.25">
      <c r="A127" s="102" t="s">
        <v>344</v>
      </c>
      <c r="B127" s="102" t="s">
        <v>345</v>
      </c>
      <c r="C127" s="103" t="s">
        <v>346</v>
      </c>
      <c r="D127" s="104" t="s">
        <v>79</v>
      </c>
      <c r="E127" s="105">
        <v>48.56</v>
      </c>
      <c r="F127" s="112">
        <v>0.5</v>
      </c>
      <c r="G127" s="48"/>
      <c r="H127" s="64">
        <f>IF(G127="","",IF(ISTEXT(G127),"NC",G127*E127))</f>
      </c>
      <c r="I127" s="9"/>
      <c r="L127" s="9"/>
    </row>
    <row r="128" spans="1:12" s="10" customFormat="1" ht="45">
      <c r="A128" s="102" t="s">
        <v>347</v>
      </c>
      <c r="B128" s="102" t="s">
        <v>348</v>
      </c>
      <c r="C128" s="103" t="s">
        <v>349</v>
      </c>
      <c r="D128" s="104" t="s">
        <v>53</v>
      </c>
      <c r="E128" s="105">
        <v>261.95</v>
      </c>
      <c r="F128" s="112">
        <v>19.72</v>
      </c>
      <c r="G128" s="48"/>
      <c r="H128" s="64">
        <f aca="true" t="shared" si="10" ref="H128:H133">IF(G128="","",IF(ISTEXT(G128),"NC",G128*E128))</f>
      </c>
      <c r="I128" s="9"/>
      <c r="L128" s="9"/>
    </row>
    <row r="129" spans="1:12" s="10" customFormat="1" ht="45">
      <c r="A129" s="102" t="s">
        <v>350</v>
      </c>
      <c r="B129" s="102" t="s">
        <v>351</v>
      </c>
      <c r="C129" s="103" t="s">
        <v>352</v>
      </c>
      <c r="D129" s="104" t="s">
        <v>53</v>
      </c>
      <c r="E129" s="105">
        <v>217.12</v>
      </c>
      <c r="F129" s="112">
        <v>24.99</v>
      </c>
      <c r="G129" s="48"/>
      <c r="H129" s="64">
        <f t="shared" si="10"/>
      </c>
      <c r="I129" s="9"/>
      <c r="L129" s="9"/>
    </row>
    <row r="130" spans="1:12" s="10" customFormat="1" ht="45">
      <c r="A130" s="102" t="s">
        <v>353</v>
      </c>
      <c r="B130" s="102" t="s">
        <v>354</v>
      </c>
      <c r="C130" s="103" t="s">
        <v>355</v>
      </c>
      <c r="D130" s="104" t="s">
        <v>53</v>
      </c>
      <c r="E130" s="105">
        <v>44.83</v>
      </c>
      <c r="F130" s="112">
        <v>33.31</v>
      </c>
      <c r="G130" s="48"/>
      <c r="H130" s="64">
        <f t="shared" si="10"/>
      </c>
      <c r="I130" s="9"/>
      <c r="L130" s="9"/>
    </row>
    <row r="131" spans="1:12" s="10" customFormat="1" ht="33.75">
      <c r="A131" s="102" t="s">
        <v>356</v>
      </c>
      <c r="B131" s="102" t="s">
        <v>357</v>
      </c>
      <c r="C131" s="103" t="s">
        <v>358</v>
      </c>
      <c r="D131" s="104" t="s">
        <v>53</v>
      </c>
      <c r="E131" s="105">
        <v>44.83</v>
      </c>
      <c r="F131" s="112">
        <v>63.22</v>
      </c>
      <c r="G131" s="48"/>
      <c r="H131" s="64">
        <f t="shared" si="10"/>
      </c>
      <c r="I131" s="9"/>
      <c r="L131" s="9"/>
    </row>
    <row r="132" spans="1:12" s="10" customFormat="1" ht="56.25">
      <c r="A132" s="102" t="s">
        <v>359</v>
      </c>
      <c r="B132" s="102" t="s">
        <v>360</v>
      </c>
      <c r="C132" s="103" t="s">
        <v>361</v>
      </c>
      <c r="D132" s="104" t="s">
        <v>53</v>
      </c>
      <c r="E132" s="105">
        <v>11.64</v>
      </c>
      <c r="F132" s="112">
        <v>34.71</v>
      </c>
      <c r="G132" s="48"/>
      <c r="H132" s="64">
        <f t="shared" si="10"/>
      </c>
      <c r="I132" s="9"/>
      <c r="L132" s="9"/>
    </row>
    <row r="133" spans="1:12" s="10" customFormat="1" ht="45">
      <c r="A133" s="102" t="s">
        <v>362</v>
      </c>
      <c r="B133" s="102" t="s">
        <v>363</v>
      </c>
      <c r="C133" s="103" t="s">
        <v>364</v>
      </c>
      <c r="D133" s="104" t="s">
        <v>53</v>
      </c>
      <c r="E133" s="105">
        <v>45</v>
      </c>
      <c r="F133" s="112">
        <v>53.97</v>
      </c>
      <c r="G133" s="48"/>
      <c r="H133" s="64">
        <f t="shared" si="10"/>
      </c>
      <c r="I133" s="9"/>
      <c r="L133" s="9"/>
    </row>
    <row r="134" spans="1:12" s="10" customFormat="1" ht="12.75">
      <c r="A134" s="57"/>
      <c r="B134" s="57"/>
      <c r="C134" s="58"/>
      <c r="D134" s="59"/>
      <c r="E134" s="90"/>
      <c r="F134" s="85" t="s">
        <v>30</v>
      </c>
      <c r="G134" s="71"/>
      <c r="H134" s="72">
        <f>SUM(H127:H133)</f>
        <v>0</v>
      </c>
      <c r="I134" s="9"/>
      <c r="L134" s="9"/>
    </row>
    <row r="135" spans="1:12" s="10" customFormat="1" ht="12.75">
      <c r="A135" s="61">
        <v>12</v>
      </c>
      <c r="B135" s="63"/>
      <c r="C135" s="62" t="s">
        <v>365</v>
      </c>
      <c r="D135" s="53"/>
      <c r="E135" s="78"/>
      <c r="F135" s="86"/>
      <c r="G135" s="53"/>
      <c r="H135" s="65"/>
      <c r="I135" s="9"/>
      <c r="L135" s="9"/>
    </row>
    <row r="136" spans="1:12" s="10" customFormat="1" ht="33.75">
      <c r="A136" s="102" t="s">
        <v>366</v>
      </c>
      <c r="B136" s="102" t="s">
        <v>367</v>
      </c>
      <c r="C136" s="103" t="s">
        <v>368</v>
      </c>
      <c r="D136" s="104" t="s">
        <v>53</v>
      </c>
      <c r="E136" s="105">
        <v>20.5</v>
      </c>
      <c r="F136" s="112">
        <v>8.9</v>
      </c>
      <c r="G136" s="48"/>
      <c r="H136" s="64">
        <f>IF(G136="","",IF(ISTEXT(G136),"NC",G136*E136))</f>
      </c>
      <c r="I136" s="9"/>
      <c r="L136" s="9"/>
    </row>
    <row r="137" spans="1:12" s="10" customFormat="1" ht="33.75">
      <c r="A137" s="102" t="s">
        <v>369</v>
      </c>
      <c r="B137" s="102" t="s">
        <v>370</v>
      </c>
      <c r="C137" s="103" t="s">
        <v>371</v>
      </c>
      <c r="D137" s="104" t="s">
        <v>83</v>
      </c>
      <c r="E137" s="105">
        <v>6</v>
      </c>
      <c r="F137" s="112">
        <v>50.61</v>
      </c>
      <c r="G137" s="48"/>
      <c r="H137" s="64">
        <f aca="true" t="shared" si="11" ref="H137:H143">IF(G137="","",IF(ISTEXT(G137),"NC",G137*E137))</f>
      </c>
      <c r="I137" s="9"/>
      <c r="L137" s="9"/>
    </row>
    <row r="138" spans="1:12" s="10" customFormat="1" ht="33.75">
      <c r="A138" s="102" t="s">
        <v>372</v>
      </c>
      <c r="B138" s="102" t="s">
        <v>373</v>
      </c>
      <c r="C138" s="103" t="s">
        <v>374</v>
      </c>
      <c r="D138" s="104" t="s">
        <v>83</v>
      </c>
      <c r="E138" s="105">
        <v>3</v>
      </c>
      <c r="F138" s="112">
        <v>280</v>
      </c>
      <c r="G138" s="48"/>
      <c r="H138" s="64">
        <f t="shared" si="11"/>
      </c>
      <c r="I138" s="9"/>
      <c r="L138" s="9"/>
    </row>
    <row r="139" spans="1:12" s="10" customFormat="1" ht="22.5">
      <c r="A139" s="102" t="s">
        <v>375</v>
      </c>
      <c r="B139" s="102" t="s">
        <v>376</v>
      </c>
      <c r="C139" s="103" t="s">
        <v>377</v>
      </c>
      <c r="D139" s="104" t="s">
        <v>291</v>
      </c>
      <c r="E139" s="105">
        <v>10</v>
      </c>
      <c r="F139" s="112">
        <v>5.6</v>
      </c>
      <c r="G139" s="48"/>
      <c r="H139" s="64">
        <f t="shared" si="11"/>
      </c>
      <c r="I139" s="9"/>
      <c r="L139" s="9"/>
    </row>
    <row r="140" spans="1:12" s="10" customFormat="1" ht="22.5">
      <c r="A140" s="102" t="s">
        <v>378</v>
      </c>
      <c r="B140" s="102" t="s">
        <v>379</v>
      </c>
      <c r="C140" s="103" t="s">
        <v>380</v>
      </c>
      <c r="D140" s="104" t="s">
        <v>291</v>
      </c>
      <c r="E140" s="105">
        <v>10</v>
      </c>
      <c r="F140" s="112">
        <v>8.4</v>
      </c>
      <c r="G140" s="48"/>
      <c r="H140" s="64">
        <f t="shared" si="11"/>
      </c>
      <c r="I140" s="9"/>
      <c r="L140" s="9"/>
    </row>
    <row r="141" spans="1:12" s="10" customFormat="1" ht="56.25">
      <c r="A141" s="102" t="s">
        <v>381</v>
      </c>
      <c r="B141" s="102" t="s">
        <v>382</v>
      </c>
      <c r="C141" s="103" t="s">
        <v>383</v>
      </c>
      <c r="D141" s="104" t="s">
        <v>291</v>
      </c>
      <c r="E141" s="105">
        <v>10</v>
      </c>
      <c r="F141" s="112">
        <v>28</v>
      </c>
      <c r="G141" s="48"/>
      <c r="H141" s="64">
        <f t="shared" si="11"/>
      </c>
      <c r="I141" s="9"/>
      <c r="L141" s="9"/>
    </row>
    <row r="142" spans="1:12" s="10" customFormat="1" ht="56.25">
      <c r="A142" s="102" t="s">
        <v>384</v>
      </c>
      <c r="B142" s="102" t="s">
        <v>385</v>
      </c>
      <c r="C142" s="103" t="s">
        <v>386</v>
      </c>
      <c r="D142" s="104" t="s">
        <v>291</v>
      </c>
      <c r="E142" s="105">
        <v>10</v>
      </c>
      <c r="F142" s="112">
        <v>13.2</v>
      </c>
      <c r="G142" s="48"/>
      <c r="H142" s="64">
        <f t="shared" si="11"/>
      </c>
      <c r="I142" s="9"/>
      <c r="L142" s="9"/>
    </row>
    <row r="143" spans="1:12" s="10" customFormat="1" ht="67.5">
      <c r="A143" s="102" t="s">
        <v>387</v>
      </c>
      <c r="B143" s="102" t="s">
        <v>388</v>
      </c>
      <c r="C143" s="103" t="s">
        <v>389</v>
      </c>
      <c r="D143" s="104" t="s">
        <v>266</v>
      </c>
      <c r="E143" s="105">
        <v>3</v>
      </c>
      <c r="F143" s="112">
        <v>4.5</v>
      </c>
      <c r="G143" s="48"/>
      <c r="H143" s="64">
        <f t="shared" si="11"/>
      </c>
      <c r="I143" s="9"/>
      <c r="L143" s="9"/>
    </row>
    <row r="144" spans="1:12" s="10" customFormat="1" ht="12.75">
      <c r="A144" s="57"/>
      <c r="B144" s="57"/>
      <c r="C144" s="58"/>
      <c r="D144" s="59"/>
      <c r="E144" s="90"/>
      <c r="F144" s="85" t="s">
        <v>30</v>
      </c>
      <c r="G144" s="71"/>
      <c r="H144" s="72">
        <f>SUM(H136:H143)</f>
        <v>0</v>
      </c>
      <c r="I144" s="9"/>
      <c r="L144" s="9"/>
    </row>
    <row r="145" spans="1:12" s="10" customFormat="1" ht="15">
      <c r="A145" s="57"/>
      <c r="B145" s="57"/>
      <c r="C145" s="58"/>
      <c r="D145" s="59"/>
      <c r="E145" s="60"/>
      <c r="F145" s="87"/>
      <c r="G145" s="75" t="s">
        <v>33</v>
      </c>
      <c r="H145" s="76">
        <f>IF(SUM(H14:H144)=0,"",SUM(H14:H144)/2)</f>
      </c>
      <c r="I145" s="9"/>
      <c r="L145" s="9"/>
    </row>
    <row r="146" spans="1:12" s="10" customFormat="1" ht="15">
      <c r="A146" s="57"/>
      <c r="B146" s="57"/>
      <c r="C146" s="58"/>
      <c r="D146" s="59"/>
      <c r="E146" s="60"/>
      <c r="F146" s="87"/>
      <c r="G146" s="81" t="s">
        <v>390</v>
      </c>
      <c r="H146" s="76">
        <f>IF(SUM(H14:H144)=0,"",H145*2%)</f>
      </c>
      <c r="I146" s="9"/>
      <c r="L146" s="9"/>
    </row>
    <row r="147" spans="1:9" s="36" customFormat="1" ht="9">
      <c r="A147" s="42"/>
      <c r="B147" s="42"/>
      <c r="F147" s="35"/>
      <c r="G147" s="113" t="s">
        <v>27</v>
      </c>
      <c r="H147" s="114"/>
      <c r="I147" s="35"/>
    </row>
    <row r="148" spans="7:9" ht="15.75">
      <c r="G148" s="118">
        <f>IF(SUM(H14:H144)=0,"",SUM(H145:H146))</f>
      </c>
      <c r="H148" s="119"/>
      <c r="I148" s="12"/>
    </row>
    <row r="149" spans="8:9" ht="7.5" customHeight="1">
      <c r="H149" s="3"/>
      <c r="I149" s="12"/>
    </row>
    <row r="150" spans="1:8" s="46" customFormat="1" ht="25.5" customHeight="1">
      <c r="A150" s="120" t="str">
        <f>" - "&amp;Dados!B21</f>
        <v> - A prestação dos serviços do objeto desta licitação deverá iniciar a partir da data de celebração do contrato pertinente, após emissão da Ordem de Serviço, conforme cronograma estabelecido em conjunto com o engenheiro da Prefeitura Municipal de Sumidouro;</v>
      </c>
      <c r="B150" s="120"/>
      <c r="C150" s="120"/>
      <c r="D150" s="120"/>
      <c r="E150" s="120"/>
      <c r="F150" s="120"/>
      <c r="G150" s="120"/>
      <c r="H150" s="120"/>
    </row>
    <row r="151" spans="1:8" s="46" customFormat="1" ht="11.25">
      <c r="A151" s="120" t="str">
        <f>" - "&amp;Dados!B22</f>
        <v> - O pertinente contrato terá vigência de 05 (cinco) meses, conforme Cronograma, a partir da emissão da Ordem de Serviço;</v>
      </c>
      <c r="B151" s="120"/>
      <c r="C151" s="120"/>
      <c r="D151" s="120"/>
      <c r="E151" s="120"/>
      <c r="F151" s="120"/>
      <c r="G151" s="120"/>
      <c r="H151" s="120"/>
    </row>
    <row r="152" spans="1:8" s="46" customFormat="1" ht="27.75" customHeight="1">
      <c r="A152" s="120" t="str">
        <f>" - "&amp;Dados!B23</f>
        <v> - O pagamento à firma contratada será efetuado por medição e documento comprovando o cumprimento das obrigações Contratuais, enviados pelo Secretário Municipal de Obras, Transporte e Serviços Públicos desta Prefeitura acompanhada de Nota Fiscal para aprovação e liberação.</v>
      </c>
      <c r="B152" s="120"/>
      <c r="C152" s="120"/>
      <c r="D152" s="120"/>
      <c r="E152" s="120"/>
      <c r="F152" s="120"/>
      <c r="G152" s="120"/>
      <c r="H152" s="120"/>
    </row>
    <row r="153" spans="1:8" s="10" customFormat="1" ht="11.25">
      <c r="A153" s="120" t="str">
        <f>" - "&amp;Dados!B24</f>
        <v> - Proposta válida por 60 (sessenta) dias</v>
      </c>
      <c r="B153" s="120"/>
      <c r="C153" s="120"/>
      <c r="D153" s="120"/>
      <c r="E153" s="120"/>
      <c r="F153" s="120"/>
      <c r="G153" s="120"/>
      <c r="H153" s="120"/>
    </row>
    <row r="160" spans="3:8" ht="12.75" customHeight="1">
      <c r="C160" s="1"/>
      <c r="E160" s="1"/>
      <c r="H160" s="1"/>
    </row>
    <row r="161" spans="3:8" ht="12.75">
      <c r="C161" s="1"/>
      <c r="E161" s="1"/>
      <c r="H161" s="1"/>
    </row>
    <row r="162" spans="3:8" ht="12.75">
      <c r="C162" s="49"/>
      <c r="E162" s="1"/>
      <c r="H162" s="1"/>
    </row>
    <row r="163" spans="3:8" ht="12.75">
      <c r="C163" s="1"/>
      <c r="E163" s="1"/>
      <c r="H163" s="1"/>
    </row>
    <row r="164" spans="3:8" ht="12.75">
      <c r="C164" s="1"/>
      <c r="E164" s="1"/>
      <c r="H164" s="1"/>
    </row>
  </sheetData>
  <sheetProtection/>
  <autoFilter ref="A11:H153"/>
  <mergeCells count="16">
    <mergeCell ref="G148:H148"/>
    <mergeCell ref="A153:H153"/>
    <mergeCell ref="A2:H2"/>
    <mergeCell ref="A150:H150"/>
    <mergeCell ref="A151:H151"/>
    <mergeCell ref="A152:H152"/>
    <mergeCell ref="E10:H10"/>
    <mergeCell ref="B8:H8"/>
    <mergeCell ref="B9:H9"/>
    <mergeCell ref="B10:C10"/>
    <mergeCell ref="G147:H147"/>
    <mergeCell ref="A3:H3"/>
    <mergeCell ref="A4:H4"/>
    <mergeCell ref="A6:H6"/>
    <mergeCell ref="A5:H5"/>
    <mergeCell ref="A7:B7"/>
  </mergeCells>
  <conditionalFormatting sqref="G148">
    <cfRule type="expression" priority="4" dxfId="9" stopIfTrue="1">
      <formula>IF($K147="OK",IF(I147=1,TRUE(),FALSE()),FALSE())</formula>
    </cfRule>
    <cfRule type="expression" priority="5" dxfId="10" stopIfTrue="1">
      <formula>IF($K147="Empate",IF(I147=1,TRUE(),FALSE()),FALSE())</formula>
    </cfRule>
    <cfRule type="expression" priority="6" dxfId="7" stopIfTrue="1">
      <formula>IF($K147="Empate",IF(I147=2,TRUE(),FALSE()),FALSE())</formula>
    </cfRule>
  </conditionalFormatting>
  <conditionalFormatting sqref="H18:H23 H136:H146 H14:H16 H25:H32 H55:H79 H34:H38 H47:H53 H40:H45 H111:H116 H118:H125 H127:H134 H81:H109">
    <cfRule type="expression" priority="7" dxfId="3" stopIfTrue="1">
      <formula>IF(ISTEXT(G14),FALSE(),IF(G14&gt;F14,TRUE(),FALSE()))</formula>
    </cfRule>
  </conditionalFormatting>
  <conditionalFormatting sqref="G147">
    <cfRule type="expression" priority="1" dxfId="5" stopIfTrue="1">
      <formula>IF($K147="Empate",IF(I147=1,TRUE(),FALSE()),FALSE())</formula>
    </cfRule>
    <cfRule type="expression" priority="2" dxfId="11" stopIfTrue="1">
      <formula>IF(I147="&gt;",FALSE(),IF(I147&gt;0,TRUE(),FALSE()))</formula>
    </cfRule>
    <cfRule type="expression" priority="3" dxfId="3" stopIfTrue="1">
      <formula>IF(I147="&gt;",TRUE(),FALSE())</formula>
    </cfRule>
  </conditionalFormatting>
  <conditionalFormatting sqref="C111:C116 C14:C16 C81:C109 C55:C79 C47:C53 C40:C45 C34:C38 C25:C32 C18:C23 C118:C125 C127:C134 C136:C146">
    <cfRule type="expression" priority="8" dxfId="2" stopIfTrue="1">
      <formula>IF(#REF!=1,IF(#REF!=0,1,0),0)</formula>
    </cfRule>
  </conditionalFormatting>
  <conditionalFormatting sqref="G118:G124 G34:G37 G81:G108 G55:G78 G47:G52 G40:G44 G25:G31 G14:G15 G18:G22 G111:G115 G127:G133 G136:G143">
    <cfRule type="cellIs" priority="9" dxfId="0" operator="equal" stopIfTrue="1">
      <formula>""</formula>
    </cfRule>
  </conditionalFormatting>
  <conditionalFormatting sqref="E10:H10 B8:B9 B10:C10">
    <cfRule type="cellIs" priority="10" dxfId="0" operator="equal" stopIfTrue="1">
      <formula>$H$1</formula>
    </cfRule>
  </conditionalFormatting>
  <printOptions horizontalCentered="1"/>
  <pageMargins left="0.5118110236220472" right="0.31496062992125984" top="0.3937007874015748" bottom="1.0236220472440944" header="0.5118110236220472" footer="0.5511811023622047"/>
  <pageSetup fitToHeight="20" fitToWidth="1" horizontalDpi="600" verticalDpi="600" orientation="portrait" paperSize="9" scale="77" r:id="rId4"/>
  <headerFooter alignWithMargins="0">
    <oddHeader>&amp;R&amp;"Arial,Negrito"&amp;6Página &amp;P de &amp;N.</oddHeader>
    <oddFooter>&amp;C
____________________________________
Assinatura e Carimbo</oddFooter>
  </headerFooter>
  <ignoredErrors>
    <ignoredError sqref="H134" formula="1"/>
  </ignoredErrors>
  <drawing r:id="rId3"/>
  <legacyDrawing r:id="rId2"/>
</worksheet>
</file>

<file path=xl/worksheets/sheet2.xml><?xml version="1.0" encoding="utf-8"?>
<worksheet xmlns="http://schemas.openxmlformats.org/spreadsheetml/2006/main" xmlns:r="http://schemas.openxmlformats.org/officeDocument/2006/relationships">
  <sheetPr codeName="Plan2"/>
  <dimension ref="A1:M30"/>
  <sheetViews>
    <sheetView zoomScalePageLayoutView="0" workbookViewId="0" topLeftCell="A1">
      <selection activeCell="B1" sqref="B1:B25"/>
    </sheetView>
  </sheetViews>
  <sheetFormatPr defaultColWidth="9.140625" defaultRowHeight="12.75"/>
  <cols>
    <col min="1" max="1" width="12.28125" style="0" customWidth="1"/>
    <col min="2" max="2" width="56.28125" style="0" customWidth="1"/>
    <col min="3" max="5" width="36.421875" style="0" customWidth="1"/>
    <col min="6" max="13" width="14.57421875" style="0" customWidth="1"/>
    <col min="14" max="15" width="9.28125" style="0" customWidth="1"/>
  </cols>
  <sheetData>
    <row r="1" spans="1:7" ht="12.75">
      <c r="A1" s="21" t="s">
        <v>9</v>
      </c>
      <c r="B1" s="11" t="s">
        <v>44</v>
      </c>
      <c r="E1" s="6"/>
      <c r="F1" s="6"/>
      <c r="G1" s="6"/>
    </row>
    <row r="2" spans="1:7" ht="12.75">
      <c r="A2" s="21" t="s">
        <v>10</v>
      </c>
      <c r="B2" t="s">
        <v>45</v>
      </c>
      <c r="E2" s="6"/>
      <c r="F2" s="6"/>
      <c r="G2" s="6"/>
    </row>
    <row r="3" spans="1:7" ht="12.75">
      <c r="A3" s="21" t="s">
        <v>11</v>
      </c>
      <c r="B3" s="7" t="s">
        <v>46</v>
      </c>
      <c r="C3" s="7"/>
      <c r="E3" s="6"/>
      <c r="F3" s="6"/>
      <c r="G3" s="6"/>
    </row>
    <row r="4" spans="1:7" ht="12.75">
      <c r="A4" s="21" t="s">
        <v>12</v>
      </c>
      <c r="B4" s="14" t="s">
        <v>391</v>
      </c>
      <c r="C4" s="7"/>
      <c r="E4" s="6"/>
      <c r="F4" s="6"/>
      <c r="G4" s="6"/>
    </row>
    <row r="5" spans="1:7" ht="12.75">
      <c r="A5" s="21" t="s">
        <v>13</v>
      </c>
      <c r="B5" s="14" t="s">
        <v>41</v>
      </c>
      <c r="C5" s="7"/>
      <c r="E5" s="6"/>
      <c r="F5" s="6"/>
      <c r="G5" s="6"/>
    </row>
    <row r="6" spans="1:7" ht="12.75">
      <c r="A6" s="21" t="s">
        <v>19</v>
      </c>
      <c r="B6" s="17" t="s">
        <v>42</v>
      </c>
      <c r="C6" s="7"/>
      <c r="E6" s="6"/>
      <c r="F6" s="6"/>
      <c r="G6" s="6"/>
    </row>
    <row r="7" spans="1:7" ht="12.75">
      <c r="A7" s="21" t="s">
        <v>14</v>
      </c>
      <c r="B7" s="7" t="s">
        <v>31</v>
      </c>
      <c r="C7" s="7"/>
      <c r="E7" s="6"/>
      <c r="F7" s="6"/>
      <c r="G7" s="6"/>
    </row>
    <row r="8" spans="1:7" ht="12.75">
      <c r="A8" s="30" t="s">
        <v>23</v>
      </c>
      <c r="B8" s="34">
        <v>230737.82334599996</v>
      </c>
      <c r="C8" s="7"/>
      <c r="E8" s="6"/>
      <c r="F8" s="6"/>
      <c r="G8" s="6"/>
    </row>
    <row r="9" spans="1:7" ht="12.75">
      <c r="A9" s="22" t="s">
        <v>0</v>
      </c>
      <c r="E9" s="6"/>
      <c r="F9" s="6"/>
      <c r="G9" s="6"/>
    </row>
    <row r="10" spans="1:7" ht="12.75">
      <c r="A10" s="23" t="s">
        <v>2</v>
      </c>
      <c r="E10" s="6"/>
      <c r="F10" s="6"/>
      <c r="G10" s="6"/>
    </row>
    <row r="11" spans="1:7" ht="12.75">
      <c r="A11" s="24" t="s">
        <v>8</v>
      </c>
      <c r="E11" s="6"/>
      <c r="F11" s="6"/>
      <c r="G11" s="6"/>
    </row>
    <row r="12" spans="1:7" ht="12.75">
      <c r="A12" s="23" t="s">
        <v>20</v>
      </c>
      <c r="E12" s="6"/>
      <c r="F12" s="6"/>
      <c r="G12" s="6"/>
    </row>
    <row r="13" spans="1:7" ht="12.75">
      <c r="A13" s="23" t="s">
        <v>24</v>
      </c>
      <c r="E13" s="6"/>
      <c r="F13" s="6"/>
      <c r="G13" s="6"/>
    </row>
    <row r="14" spans="1:7" ht="12.75">
      <c r="A14" s="6"/>
      <c r="B14" s="29"/>
      <c r="E14" s="29"/>
      <c r="F14" s="6"/>
      <c r="G14" s="6"/>
    </row>
    <row r="15" spans="1:13" s="28" customFormat="1" ht="12.75">
      <c r="A15" s="27" t="s">
        <v>21</v>
      </c>
      <c r="B15" s="29" t="s">
        <v>48</v>
      </c>
      <c r="C15" s="29"/>
      <c r="D15" s="29"/>
      <c r="E15" s="29"/>
      <c r="F15" s="29"/>
      <c r="G15" s="29"/>
      <c r="H15" s="29"/>
      <c r="I15" s="29"/>
      <c r="J15" s="29"/>
      <c r="K15" s="29"/>
      <c r="L15" s="29"/>
      <c r="M15" s="29"/>
    </row>
    <row r="16" spans="1:13" s="28" customFormat="1" ht="38.25">
      <c r="A16" s="27" t="s">
        <v>22</v>
      </c>
      <c r="B16" s="29" t="s">
        <v>47</v>
      </c>
      <c r="C16" s="29"/>
      <c r="D16" s="29"/>
      <c r="E16" s="29"/>
      <c r="F16" s="29"/>
      <c r="G16" s="29"/>
      <c r="H16" s="29"/>
      <c r="I16" s="29"/>
      <c r="J16" s="29"/>
      <c r="K16" s="29"/>
      <c r="L16" s="29"/>
      <c r="M16" s="29"/>
    </row>
    <row r="17" spans="2:7" ht="12.75">
      <c r="B17" s="29"/>
      <c r="E17" s="6"/>
      <c r="F17" s="6"/>
      <c r="G17" s="6"/>
    </row>
    <row r="18" spans="2:7" ht="12.75">
      <c r="B18" s="29"/>
      <c r="E18" s="6"/>
      <c r="F18" s="6"/>
      <c r="G18" s="6"/>
    </row>
    <row r="19" spans="5:7" ht="12.75">
      <c r="E19" s="6"/>
      <c r="F19" s="6"/>
      <c r="G19" s="6"/>
    </row>
    <row r="20" spans="5:7" ht="12.75">
      <c r="E20" s="6"/>
      <c r="F20" s="6"/>
      <c r="G20" s="6"/>
    </row>
    <row r="21" spans="1:7" ht="63.75">
      <c r="A21" s="25" t="s">
        <v>15</v>
      </c>
      <c r="B21" s="26" t="s">
        <v>32</v>
      </c>
      <c r="E21" s="6"/>
      <c r="F21" s="6"/>
      <c r="G21" s="6"/>
    </row>
    <row r="22" spans="1:7" ht="25.5">
      <c r="A22" s="25" t="s">
        <v>16</v>
      </c>
      <c r="B22" s="26" t="s">
        <v>49</v>
      </c>
      <c r="E22" s="6"/>
      <c r="F22" s="6"/>
      <c r="G22" s="6"/>
    </row>
    <row r="23" spans="1:7" ht="63.75">
      <c r="A23" s="25" t="s">
        <v>17</v>
      </c>
      <c r="B23" s="26" t="s">
        <v>36</v>
      </c>
      <c r="E23" s="6"/>
      <c r="F23" s="6"/>
      <c r="G23" s="6"/>
    </row>
    <row r="24" spans="1:7" ht="25.5">
      <c r="A24" s="25" t="s">
        <v>18</v>
      </c>
      <c r="B24" s="26" t="s">
        <v>28</v>
      </c>
      <c r="E24" s="6"/>
      <c r="F24" s="6"/>
      <c r="G24" s="6"/>
    </row>
    <row r="25" spans="1:2" ht="25.5">
      <c r="A25" s="25" t="s">
        <v>43</v>
      </c>
      <c r="B25" s="88" t="s">
        <v>50</v>
      </c>
    </row>
    <row r="27" ht="12.75">
      <c r="C27" s="13"/>
    </row>
    <row r="28" ht="12.75">
      <c r="C28" s="13"/>
    </row>
    <row r="29" ht="12.75">
      <c r="C29" s="13"/>
    </row>
    <row r="30" ht="12.75">
      <c r="C30" s="13"/>
    </row>
  </sheetData>
  <sheetProtection/>
  <printOptions/>
  <pageMargins left="0.75" right="0.75" top="1" bottom="1" header="0.492125985" footer="0.49212598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Licitacao</dc:creator>
  <cp:keywords/>
  <dc:description>Versão: 2.0 - Incluída a planilha 'dados'.</dc:description>
  <cp:lastModifiedBy>thiago</cp:lastModifiedBy>
  <cp:lastPrinted>2019-10-25T13:50:48Z</cp:lastPrinted>
  <dcterms:created xsi:type="dcterms:W3CDTF">2006-04-18T17:38:46Z</dcterms:created>
  <dcterms:modified xsi:type="dcterms:W3CDTF">2019-10-25T14:26:15Z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