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 l="1"/>
  <c r="F18" i="1" s="1"/>
  <c r="A5" i="1" l="1"/>
  <c r="A4" i="1"/>
  <c r="A3" i="1"/>
  <c r="E8" i="1" l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<sst xmlns="http://schemas.openxmlformats.org/spreadsheetml/2006/main" count="64" uniqueCount="60">
  <si>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</si>
  <si>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</si>
  <si>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</si>
  <si>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</si>
  <si>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</si>
  <si>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</si>
  <si>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</si>
  <si>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</si>
  <si>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</si>
  <si>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</si>
  <si>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</si>
  <si>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</si>
  <si>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</si>
  <si>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</si>
  <si>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</si>
  <si>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</si>
  <si>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</si>
  <si>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</si>
  <si>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</si>
  <si>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</si>
  <si>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</si>
  <si>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</si>
  <si>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</si>
  <si>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</si>
  <si>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</si>
  <si>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</si>
  <si>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</si>
  <si>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</si>
  <si>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</si>
  <si>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</si>
  <si>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</si>
  <si>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</si>
  <si>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</si>
  <si>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</si>
  <si>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</si>
  <si>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</si>
  <si>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</si>
  <si>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Valor Total:</t>
  </si>
  <si>
    <t>PERÍODO DE LANCES: 15/05/2025 as 08:00 hs até 15/05/2025 as 14:00 hs</t>
  </si>
  <si>
    <t>DISPENSA ELETRÔNICA Nº 043/2025</t>
  </si>
  <si>
    <t>PROCESSO ADMINISTRATIVO N° 1907/2025 de 28/04/2025</t>
  </si>
  <si>
    <t>EVENTUAL AQUISIÇÃO DE COMBUSTÍVEIS (EMERGENCIAL)</t>
  </si>
  <si>
    <t>PERÍODO DE PROPOSTAS: de 09/05/2025 até 15/05/2025 às 08:00hs</t>
  </si>
  <si>
    <t>O pagamento do objeto de que trata a DISPENSA ELETRÔNICA 043/2025, e consequente contrato serão efetuados pela Tesouraria da PMS nos termos do Art. 7 da Instrução Normativa SEGES/ME nº 77, de 2022.</t>
  </si>
  <si>
    <t xml:space="preserve">Sec. Obras </t>
  </si>
  <si>
    <t>Sec. Agricultura</t>
  </si>
  <si>
    <t>Sec. Educação</t>
  </si>
  <si>
    <t>Gabinete</t>
  </si>
  <si>
    <t>Defesa Civil</t>
  </si>
  <si>
    <t>1601 15 452 0016 2.040 – 33903000000 – 170400000000</t>
  </si>
  <si>
    <t>2001 20 122 0027 2.072 - 33903000000 – 170400000000</t>
  </si>
  <si>
    <t>1701 12 361 0023 2.051 - 33903000000 – 157300000000</t>
  </si>
  <si>
    <t>1001 04 122 0003 2.003 - 33903000000 – 170400000000</t>
  </si>
  <si>
    <t xml:space="preserve">1004  06 541 0075 2.247 - 33903000000 - 150000000000 </t>
  </si>
  <si>
    <t xml:space="preserve">PERCENTUAL MÍNIMO DE DESCONTO </t>
  </si>
  <si>
    <t>PERCENTUAL DE DESCONTO PROPOSTO</t>
  </si>
  <si>
    <t>ÓLEO DIESEL COMUM</t>
  </si>
  <si>
    <t>L</t>
  </si>
  <si>
    <t>ÓLEO DIESEL S10</t>
  </si>
  <si>
    <t>MAIOR PERCENTUAL DE DESCONTO POR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</si>
</sst>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  <numFmt numFmtId="171" formatCode="0.0%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169" fontId="9" fillId="7" borderId="2" xfId="0" applyNumberFormat="1" applyFont="1" applyFill="1" applyBorder="1" applyAlignment="1" applyProtection="1">
      <alignment horizontal="center" vertical="center" wrapText="1"/>
      <protection hidden="1"/>
    </xf>
    <xf numFmtId="171" fontId="17" fillId="0" borderId="2" xfId="0" applyNumberFormat="1" applyFont="1" applyBorder="1" applyAlignment="1" applyProtection="1">
      <alignment horizontal="center"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36505" y="137366"/>
          <a:ext cx="1846526" cy="877227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1907/2025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zoomScale="115" zoomScaleNormal="115" zoomScaleSheetLayoutView="100" workbookViewId="0">
      <selection activeCell="I18" sqref="I18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0" t="s">
        <v>18</v>
      </c>
      <c r="B2" s="70"/>
      <c r="C2" s="70"/>
      <c r="D2" s="70"/>
      <c r="E2" s="70"/>
      <c r="F2" s="70"/>
      <c r="G2" s="70"/>
    </row>
    <row r="3" spans="1:11" x14ac:dyDescent="0.2">
      <c r="A3" s="70" t="str">
        <f>UPPER(Dados!B1)</f>
        <v>DISPENSA ELETRÔNICA Nº 043/2025</v>
      </c>
      <c r="B3" s="70"/>
      <c r="C3" s="70"/>
      <c r="D3" s="70"/>
      <c r="E3" s="70"/>
      <c r="F3" s="70"/>
      <c r="G3" s="70"/>
    </row>
    <row r="4" spans="1:11" x14ac:dyDescent="0.2">
      <c r="A4" s="68" t="str">
        <f>Dados!B4</f>
        <v>PERÍODO DE PROPOSTAS: de 09/05/2025 até 15/05/2025 às 08:00hs</v>
      </c>
      <c r="B4" s="68"/>
      <c r="C4" s="68"/>
      <c r="D4" s="68"/>
      <c r="E4" s="68"/>
      <c r="F4" s="68"/>
      <c r="G4" s="68"/>
    </row>
    <row r="5" spans="1:11" x14ac:dyDescent="0.2">
      <c r="A5" s="68" t="str">
        <f>Dados!B5</f>
        <v>PERÍODO DE LANCES: 15/05/2025 as 08:00 hs até 15/05/2025 as 14:00 hs</v>
      </c>
      <c r="B5" s="68"/>
      <c r="C5" s="68"/>
      <c r="D5" s="68"/>
      <c r="E5" s="68"/>
      <c r="F5" s="68"/>
      <c r="G5" s="68"/>
    </row>
    <row r="6" spans="1:11" ht="12.25" customHeight="1" x14ac:dyDescent="0.2">
      <c r="A6" s="71" t="str">
        <f>Dados!B3</f>
        <v>EVENTUAL AQUISIÇÃO DE COMBUSTÍVEIS (EMERGENCIAL)</v>
      </c>
      <c r="B6" s="71"/>
      <c r="C6" s="71"/>
      <c r="D6" s="71"/>
      <c r="E6" s="71"/>
      <c r="F6" s="71"/>
      <c r="G6" s="71"/>
    </row>
    <row r="7" spans="1:11" x14ac:dyDescent="0.2">
      <c r="A7" s="70" t="str">
        <f>Dados!B2</f>
        <v>PROCESSO ADMINISTRATIVO N° 1907/2025 de 28/04/2025</v>
      </c>
      <c r="B7" s="70"/>
      <c r="C7" s="70"/>
      <c r="D7" s="70"/>
      <c r="E7" s="70"/>
      <c r="F7" s="70"/>
      <c r="G7" s="70"/>
    </row>
    <row r="8" spans="1:11" x14ac:dyDescent="0.2">
      <c r="A8" s="45" t="str">
        <f>Dados!B8</f>
        <v>MAIOR PERCENTUAL DE DESCONTO POR ITEM</v>
      </c>
      <c r="B8" s="45"/>
      <c r="C8" s="68" t="s">
        <v>25</v>
      </c>
      <c r="D8" s="68"/>
      <c r="E8" s="69">
        <f>Dados!B9</f>
        <v>208609.7</v>
      </c>
      <c r="F8" s="69"/>
      <c r="G8" s="45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1"/>
      <c r="C10" s="61"/>
      <c r="D10" s="61"/>
      <c r="E10" s="61"/>
      <c r="F10" s="61"/>
      <c r="G10" s="61"/>
      <c r="H10" s="36"/>
    </row>
    <row r="11" spans="1:11" s="8" customFormat="1" ht="12.25" customHeight="1" x14ac:dyDescent="0.2">
      <c r="A11" s="14" t="s">
        <v>1</v>
      </c>
      <c r="B11" s="62"/>
      <c r="C11" s="62"/>
      <c r="D11" s="62"/>
      <c r="E11" s="62"/>
      <c r="F11" s="62"/>
      <c r="G11" s="62"/>
      <c r="H11" s="36"/>
    </row>
    <row r="12" spans="1:11" s="8" customFormat="1" ht="12.25" customHeight="1" x14ac:dyDescent="0.2">
      <c r="A12" s="14" t="s">
        <v>2</v>
      </c>
      <c r="B12" s="55"/>
      <c r="C12" s="24" t="s">
        <v>7</v>
      </c>
      <c r="D12" s="67"/>
      <c r="E12" s="67"/>
      <c r="F12" s="67"/>
      <c r="G12" s="67"/>
      <c r="H12" s="36"/>
    </row>
    <row r="13" spans="1:11" ht="4.75" customHeight="1" x14ac:dyDescent="0.2">
      <c r="A13" s="3"/>
      <c r="B13" s="26"/>
      <c r="C13" s="26"/>
      <c r="D13" s="26"/>
      <c r="E13" s="44"/>
      <c r="F13" s="27"/>
      <c r="G13" s="28"/>
    </row>
    <row r="14" spans="1:11" s="8" customFormat="1" ht="35.3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72" t="s">
        <v>54</v>
      </c>
      <c r="F14" s="72" t="s">
        <v>55</v>
      </c>
      <c r="G14" s="29" t="s">
        <v>6</v>
      </c>
      <c r="H14" s="36"/>
    </row>
    <row r="15" spans="1:11" s="8" customFormat="1" ht="19.05" customHeight="1" x14ac:dyDescent="0.2">
      <c r="A15" s="57">
        <v>1</v>
      </c>
      <c r="B15" s="59" t="s">
        <v>56</v>
      </c>
      <c r="C15" s="30" t="s">
        <v>57</v>
      </c>
      <c r="D15" s="43">
        <v>7160</v>
      </c>
      <c r="E15" s="73">
        <v>1E-3</v>
      </c>
      <c r="F15" s="54"/>
      <c r="G15" s="31" t="str">
        <f>IF(F15="","",IF(ISTEXT(F15),"NC",F15*D15))</f>
        <v/>
      </c>
      <c r="H15" s="36"/>
      <c r="K15" s="7"/>
    </row>
    <row r="16" spans="1:11" s="8" customFormat="1" ht="19.05" customHeight="1" x14ac:dyDescent="0.2">
      <c r="A16" s="57">
        <v>2</v>
      </c>
      <c r="B16" s="59" t="s">
        <v>58</v>
      </c>
      <c r="C16" s="30" t="s">
        <v>57</v>
      </c>
      <c r="D16" s="43">
        <v>22970</v>
      </c>
      <c r="E16" s="73">
        <v>1E-3</v>
      </c>
      <c r="F16" s="54"/>
      <c r="G16" s="31" t="str">
        <f t="shared" ref="G16" si="0">IF(F16="","",IF(ISTEXT(F16),"NC",F16*D16))</f>
        <v/>
      </c>
      <c r="H16" s="36"/>
      <c r="K16" s="7"/>
    </row>
    <row r="17" spans="1:8" s="25" customFormat="1" ht="8.85" x14ac:dyDescent="0.2">
      <c r="A17" s="32"/>
      <c r="E17" s="41"/>
      <c r="F17" s="63" t="s">
        <v>37</v>
      </c>
      <c r="G17" s="64"/>
      <c r="H17" s="37"/>
    </row>
    <row r="18" spans="1:8" ht="14.3" customHeight="1" x14ac:dyDescent="0.2">
      <c r="F18" s="65">
        <f>SUM(G15:G16)</f>
        <v>0</v>
      </c>
      <c r="G18" s="66"/>
      <c r="H18" s="38"/>
    </row>
    <row r="19" spans="1:8" ht="10.9" customHeight="1" x14ac:dyDescent="0.2">
      <c r="G19" s="12"/>
      <c r="H19" s="38"/>
    </row>
    <row r="20" spans="1:8" s="33" customFormat="1" ht="8.85" x14ac:dyDescent="0.2">
      <c r="A20" s="60" t="str">
        <f>" - "&amp;Dados!B20</f>
        <v xml:space="preserve"> - A execução do objeto da presente licitação será realizada junto a Secretaria obedecendo, na íntegra, ao detalhamento do termo de referência (ANEXO II).</v>
      </c>
      <c r="B20" s="60"/>
      <c r="C20" s="60"/>
      <c r="D20" s="60"/>
      <c r="E20" s="60"/>
      <c r="F20" s="60"/>
      <c r="G20" s="60"/>
      <c r="H20" s="39"/>
    </row>
    <row r="21" spans="1:8" s="33" customFormat="1" ht="8.85" x14ac:dyDescent="0.2">
      <c r="A21" s="60" t="str">
        <f>" - "&amp;Dados!B21</f>
        <v xml:space="preserve"> - A administração rejeitará, no todo ou em parte, o fornecimento executado em desacordo com os termos do Edital e seus anexos.</v>
      </c>
      <c r="B21" s="60"/>
      <c r="C21" s="60"/>
      <c r="D21" s="60"/>
      <c r="E21" s="60"/>
      <c r="F21" s="60"/>
      <c r="G21" s="60"/>
      <c r="H21" s="39"/>
    </row>
    <row r="22" spans="1:8" s="33" customFormat="1" ht="21.25" customHeight="1" x14ac:dyDescent="0.2">
      <c r="A22" s="60" t="str">
        <f>" - "&amp;Dados!B22</f>
        <v xml:space="preserve"> - O pagamento do objeto de que trata a DISPENSA ELETRÔNICA 043/2025, e consequente contrato serão efetuados pela Tesouraria da PMS nos termos do Art. 7 da Instrução Normativa SEGES/ME nº 77, de 2022.</v>
      </c>
      <c r="B22" s="60"/>
      <c r="C22" s="60"/>
      <c r="D22" s="60"/>
      <c r="E22" s="60"/>
      <c r="F22" s="60"/>
      <c r="G22" s="60"/>
      <c r="H22" s="39"/>
    </row>
    <row r="23" spans="1:8" s="25" customFormat="1" ht="8.85" x14ac:dyDescent="0.2">
      <c r="A23" s="60" t="str">
        <f>" - "&amp;Dados!B23</f>
        <v xml:space="preserve"> - Proposta válida por 60 (sessenta) dias</v>
      </c>
      <c r="B23" s="60"/>
      <c r="C23" s="60"/>
      <c r="D23" s="60"/>
      <c r="E23" s="60"/>
      <c r="F23" s="60"/>
      <c r="G23" s="60"/>
      <c r="H23" s="37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x14ac:dyDescent="0.2">
      <c r="H29" s="40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0:G20"/>
    <mergeCell ref="A21:G21"/>
    <mergeCell ref="A22:G22"/>
    <mergeCell ref="B10:G10"/>
    <mergeCell ref="A23:G23"/>
    <mergeCell ref="B11:G11"/>
    <mergeCell ref="F17:G17"/>
    <mergeCell ref="F18:G18"/>
    <mergeCell ref="D12:G12"/>
  </mergeCells>
  <phoneticPr fontId="0" type="noConversion"/>
  <conditionalFormatting sqref="B12">
    <cfRule type="cellIs" dxfId="10" priority="10" stopIfTrue="1" operator="equal">
      <formula>$G$1</formula>
    </cfRule>
  </conditionalFormatting>
  <conditionalFormatting sqref="B10:G11">
    <cfRule type="cellIs" dxfId="9" priority="11" stopIfTrue="1" operator="equal">
      <formula>$J$1</formula>
    </cfRule>
  </conditionalFormatting>
  <conditionalFormatting sqref="D15:D16">
    <cfRule type="expression" priority="14" stopIfTrue="1">
      <formula>$A15</formula>
    </cfRule>
  </conditionalFormatting>
  <conditionalFormatting sqref="D12:G12">
    <cfRule type="cellIs" dxfId="8" priority="26" stopIfTrue="1" operator="equal">
      <formula>$E$1</formula>
    </cfRule>
  </conditionalFormatting>
  <conditionalFormatting sqref="F15:F16">
    <cfRule type="cellIs" dxfId="7" priority="13" stopIfTrue="1" operator="equal">
      <formula>""</formula>
    </cfRule>
  </conditionalFormatting>
  <conditionalFormatting sqref="F17">
    <cfRule type="expression" dxfId="6" priority="3" stopIfTrue="1">
      <formula>IF($J17="Empate",IF(H17=1,TRUE(),FALSE()),FALSE())</formula>
    </cfRule>
    <cfRule type="expression" dxfId="5" priority="4" stopIfTrue="1">
      <formula>IF(H17="&gt;",FALSE(),IF(H17&gt;0,TRUE(),FALSE()))</formula>
    </cfRule>
    <cfRule type="expression" dxfId="4" priority="5" stopIfTrue="1">
      <formula>IF(H17="&gt;",TRUE(),FALSE())</formula>
    </cfRule>
  </conditionalFormatting>
  <conditionalFormatting sqref="F18">
    <cfRule type="expression" dxfId="3" priority="6" stopIfTrue="1">
      <formula>IF($J17="OK",IF(H17=1,TRUE(),FALSE()),FALSE())</formula>
    </cfRule>
    <cfRule type="expression" dxfId="2" priority="7" stopIfTrue="1">
      <formula>IF($J17="Empate",IF(H17=1,TRUE(),FALSE()),FALSE())</formula>
    </cfRule>
    <cfRule type="expression" dxfId="1" priority="8" stopIfTrue="1">
      <formula>IF($J17="Empate",IF(H17=2,TRUE(),FALSE()),FALSE())</formula>
    </cfRule>
  </conditionalFormatting>
  <conditionalFormatting sqref="G15:G16">
    <cfRule type="expression" dxfId="0" priority="27" stopIfTrue="1">
      <formula>IF(ISTEXT(F15),FALSE(),IF(F15&gt;E15,TRUE(),FALSE()))</formula>
    </cfRule>
  </conditionalFormatting>
  <conditionalFormatting sqref="E15:E16">
    <cfRule type="expression" priority="1" stopIfTrue="1">
      <formula>$A15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8" sqref="B8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1" t="s">
        <v>39</v>
      </c>
      <c r="E1" s="4"/>
      <c r="F1" s="4"/>
      <c r="G1" s="4"/>
    </row>
    <row r="2" spans="1:7" x14ac:dyDescent="0.2">
      <c r="A2" s="15" t="s">
        <v>9</v>
      </c>
      <c r="B2" s="51" t="s">
        <v>40</v>
      </c>
      <c r="E2" s="4"/>
      <c r="F2" s="4"/>
      <c r="G2" s="4"/>
    </row>
    <row r="3" spans="1:7" x14ac:dyDescent="0.2">
      <c r="A3" s="15" t="s">
        <v>10</v>
      </c>
      <c r="B3" s="51" t="s">
        <v>41</v>
      </c>
      <c r="C3" s="5"/>
      <c r="E3" s="47"/>
      <c r="F3" s="4"/>
      <c r="G3" s="4"/>
    </row>
    <row r="4" spans="1:7" x14ac:dyDescent="0.2">
      <c r="A4" s="15" t="s">
        <v>11</v>
      </c>
      <c r="B4" s="51" t="s">
        <v>42</v>
      </c>
      <c r="C4" s="5"/>
      <c r="E4" s="47"/>
      <c r="F4" s="4"/>
      <c r="G4" s="4"/>
    </row>
    <row r="5" spans="1:7" x14ac:dyDescent="0.2">
      <c r="A5" s="15"/>
      <c r="B5" s="51" t="s">
        <v>38</v>
      </c>
      <c r="C5" s="5"/>
      <c r="E5" s="47"/>
      <c r="F5" s="4"/>
      <c r="G5" s="4"/>
    </row>
    <row r="6" spans="1:7" x14ac:dyDescent="0.2">
      <c r="A6" s="15" t="s">
        <v>12</v>
      </c>
      <c r="B6" s="51" t="s">
        <v>33</v>
      </c>
      <c r="C6" s="5"/>
      <c r="E6" s="47"/>
      <c r="F6" s="4"/>
      <c r="G6" s="4"/>
    </row>
    <row r="7" spans="1:7" x14ac:dyDescent="0.2">
      <c r="A7" s="15" t="s">
        <v>26</v>
      </c>
      <c r="B7" s="52" t="s">
        <v>34</v>
      </c>
      <c r="C7" s="5"/>
      <c r="E7" s="47"/>
      <c r="F7" s="4"/>
      <c r="G7" s="4"/>
    </row>
    <row r="8" spans="1:7" x14ac:dyDescent="0.2">
      <c r="A8" s="15" t="s">
        <v>13</v>
      </c>
      <c r="B8" s="51" t="s">
        <v>59</v>
      </c>
      <c r="C8" s="5"/>
      <c r="E8" s="47"/>
      <c r="F8" s="4"/>
      <c r="G8" s="4"/>
    </row>
    <row r="9" spans="1:7" x14ac:dyDescent="0.2">
      <c r="A9" s="23" t="s">
        <v>22</v>
      </c>
      <c r="B9" s="42">
        <v>208609.7</v>
      </c>
      <c r="C9" s="5"/>
      <c r="E9" s="47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49" t="s">
        <v>28</v>
      </c>
      <c r="E15" s="4"/>
      <c r="F15" s="4"/>
      <c r="G15" s="4"/>
    </row>
    <row r="16" spans="1:7" x14ac:dyDescent="0.2">
      <c r="A16" s="49" t="s">
        <v>29</v>
      </c>
      <c r="E16" s="4"/>
      <c r="F16" s="4"/>
      <c r="G16" s="4"/>
    </row>
    <row r="17" spans="1:256" x14ac:dyDescent="0.2">
      <c r="A17" s="49" t="s">
        <v>30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44</v>
      </c>
      <c r="C18" s="22" t="s">
        <v>45</v>
      </c>
      <c r="D18" s="22" t="s">
        <v>46</v>
      </c>
      <c r="E18" s="22" t="s">
        <v>47</v>
      </c>
      <c r="F18" s="22" t="s">
        <v>48</v>
      </c>
      <c r="G18" s="48"/>
      <c r="H18" s="22"/>
      <c r="I18" s="22"/>
      <c r="J18" s="22"/>
      <c r="K18" s="22"/>
      <c r="L18" s="22"/>
      <c r="M18" s="22"/>
    </row>
    <row r="19" spans="1:256" s="21" customFormat="1" ht="25.85" x14ac:dyDescent="0.2">
      <c r="A19" s="20" t="s">
        <v>21</v>
      </c>
      <c r="B19" s="22" t="s">
        <v>49</v>
      </c>
      <c r="C19" s="22" t="s">
        <v>50</v>
      </c>
      <c r="D19" s="22" t="s">
        <v>51</v>
      </c>
      <c r="E19" s="22" t="s">
        <v>52</v>
      </c>
      <c r="F19" s="22" t="s">
        <v>53</v>
      </c>
      <c r="G19" s="50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58" t="s">
        <v>32</v>
      </c>
      <c r="D20" s="56"/>
      <c r="E20" s="4"/>
      <c r="F20" s="4"/>
      <c r="G20" s="46"/>
    </row>
    <row r="21" spans="1:256" ht="25.85" x14ac:dyDescent="0.2">
      <c r="A21" s="19" t="s">
        <v>15</v>
      </c>
      <c r="B21" s="58" t="s">
        <v>31</v>
      </c>
      <c r="D21" s="56"/>
      <c r="E21" s="4"/>
      <c r="F21" s="4"/>
      <c r="G21" s="46"/>
    </row>
    <row r="22" spans="1:256" ht="38.75" x14ac:dyDescent="0.2">
      <c r="A22" s="19" t="s">
        <v>16</v>
      </c>
      <c r="B22" s="53" t="s">
        <v>43</v>
      </c>
      <c r="C22" s="9"/>
      <c r="E22" s="4"/>
      <c r="F22" s="4"/>
      <c r="G22" s="46"/>
    </row>
    <row r="23" spans="1:256" ht="25.85" x14ac:dyDescent="0.2">
      <c r="A23" s="19" t="s">
        <v>17</v>
      </c>
      <c r="B23" s="58" t="s">
        <v>24</v>
      </c>
      <c r="E23" s="4"/>
      <c r="F23" s="4"/>
      <c r="G23" s="46"/>
    </row>
    <row r="24" spans="1:256" x14ac:dyDescent="0.2">
      <c r="A24" s="19" t="s">
        <v>27</v>
      </c>
      <c r="B24" s="53" t="s">
        <v>36</v>
      </c>
      <c r="G24" s="46"/>
    </row>
    <row r="25" spans="1:256" x14ac:dyDescent="0.2">
      <c r="B25" s="53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2025-05-09T13:37:18Z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