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Preços'!$A$13:$G$24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A5" i="1" l="1"/>
  <c r="A4" i="1"/>
  <c r="A3" i="1"/>
  <c r="E8" i="1" l="1"/>
  <c r="G15" i="1"/>
  <c r="F19" i="1" s="1"/>
  <c r="A6" i="1"/>
  <c r="A23" i="1"/>
  <c r="A24" i="1"/>
  <c r="A22" i="1"/>
  <c r="A21" i="1"/>
  <c r="A8" i="1"/>
  <c r="A7" i="1"/>
</calcChain>
</file>

<file path=xl/sharedStrings.xml><?xml version="1.0" encoding="utf-8"?>
<sst xmlns="http://schemas.openxmlformats.org/spreadsheetml/2006/main" count="58" uniqueCount="53">
  <si>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</si>
  <si>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</si>
  <si>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</si>
  <si>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</si>
  <si>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</si>
  <si>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</si>
  <si>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</si>
  <si>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</si>
  <si>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</si>
  <si>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</si>
  <si>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</si>
  <si>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</si>
  <si>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</si>
  <si>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</si>
  <si>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</si>
  <si>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</si>
  <si>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</si>
  <si>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</si>
  <si>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</si>
  <si>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</si>
  <si>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</si>
  <si>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</si>
  <si>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</si>
  <si>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</si>
  <si>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</si>
  <si>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</si>
  <si>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</si>
  <si>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</si>
  <si>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</si>
  <si>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</si>
  <si>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</si>
  <si>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</si>
  <si>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</si>
  <si>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</si>
  <si>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</si>
  <si>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</si>
  <si>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</si>
  <si>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</si>
  <si>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MENOR PREÇO</t>
  </si>
  <si>
    <t>Item</t>
  </si>
  <si>
    <t>REQUISIÇÃO DE COMBUSTÍVEL, BLOCO 50X2, GRAMATURA 63G/M2, PAPEL CARBONADO, TAMANHO 12 X 8 CM. NUMERAÇÃO SEQUENCIAL</t>
  </si>
  <si>
    <t>BLOCO</t>
  </si>
  <si>
    <t>REQUISIÇÃO PARA QUENTINHA, PÃO E OUTROS, BLOCO 50X2, GRAMATURA 63G/M2, PAPEL CARBONADO, TAMANHO 15 X 10 CM. NUMERAÇÃO SEQUENCIAL</t>
  </si>
  <si>
    <t>REQUISIÇÃO DE MATERIAL, BLOCO 50X2, GRAMATURA 63g/M², PAPEL CARBONADO, TAMANHO 213X154MM</t>
  </si>
  <si>
    <t>DISPENSA ELETRÔNICA Nº 014/2025</t>
  </si>
  <si>
    <t>PROCESSO ADMINISTRATIVO N° 0716/2025 de 06/02/2025</t>
  </si>
  <si>
    <t xml:space="preserve">Sec. Administração </t>
  </si>
  <si>
    <t>1401.041220009.2.020-339030-170400000000</t>
  </si>
  <si>
    <t>O pagamento do objeto de que trata a DISPENSA ELETRÔNICA 014/2025, e consequente contrato serão efetuados pela Tesouraria da PMS nos termos do Art. 7 da Instrução Normativa SEGES/ME nº 77, de 2022.</t>
  </si>
  <si>
    <t>Prazo do Contrato: Até 31/12/25</t>
  </si>
  <si>
    <t xml:space="preserve">AQUISIÇÃO DE TALÕES DE REQUISIÇÃO DE COMBUSTÍVEIS E DE MATERIAIS </t>
  </si>
  <si>
    <t>PERÍODO DE PROPOSTAS: de 26/02/2025 até 06/03/2025 às 08:00hs</t>
  </si>
  <si>
    <t>PERÍODO DE LANCES: 06/03/2025 as 08:00 hs até 06/03/2025 as 14:00 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</si>
</sst>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0716/2025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5"/>
  <sheetViews>
    <sheetView tabSelected="1" zoomScale="130" zoomScaleNormal="130" zoomScaleSheetLayoutView="100" workbookViewId="0">
      <selection activeCell="F17" sqref="F17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64" t="s">
        <v>18</v>
      </c>
      <c r="B2" s="64"/>
      <c r="C2" s="64"/>
      <c r="D2" s="64"/>
      <c r="E2" s="64"/>
      <c r="F2" s="64"/>
      <c r="G2" s="64"/>
    </row>
    <row r="3" spans="1:11" x14ac:dyDescent="0.2">
      <c r="A3" s="64" t="str">
        <f>UPPER(Dados!B1)</f>
        <v>DISPENSA ELETRÔNICA Nº 014/2025</v>
      </c>
      <c r="B3" s="64"/>
      <c r="C3" s="64"/>
      <c r="D3" s="64"/>
      <c r="E3" s="64"/>
      <c r="F3" s="64"/>
      <c r="G3" s="64"/>
    </row>
    <row r="4" spans="1:11" x14ac:dyDescent="0.2">
      <c r="A4" s="62" t="str">
        <f>Dados!B4</f>
        <v>PERÍODO DE PROPOSTAS: de 26/02/2025 até 06/03/2025 às 08:00hs</v>
      </c>
      <c r="B4" s="62"/>
      <c r="C4" s="62"/>
      <c r="D4" s="62"/>
      <c r="E4" s="62"/>
      <c r="F4" s="62"/>
      <c r="G4" s="62"/>
    </row>
    <row r="5" spans="1:11" x14ac:dyDescent="0.2">
      <c r="A5" s="62" t="str">
        <f>Dados!B5</f>
        <v>PERÍODO DE LANCES: 06/03/2025 as 08:00 hs até 06/03/2025 as 14:00 hs</v>
      </c>
      <c r="B5" s="62"/>
      <c r="C5" s="62"/>
      <c r="D5" s="62"/>
      <c r="E5" s="62"/>
      <c r="F5" s="62"/>
      <c r="G5" s="62"/>
    </row>
    <row r="6" spans="1:11" ht="12.25" customHeight="1" x14ac:dyDescent="0.2">
      <c r="A6" s="65" t="str">
        <f>Dados!B3</f>
        <v xml:space="preserve">AQUISIÇÃO DE TALÕES DE REQUISIÇÃO DE COMBUSTÍVEIS E DE MATERIAIS </v>
      </c>
      <c r="B6" s="65"/>
      <c r="C6" s="65"/>
      <c r="D6" s="65"/>
      <c r="E6" s="65"/>
      <c r="F6" s="65"/>
      <c r="G6" s="65"/>
    </row>
    <row r="7" spans="1:11" x14ac:dyDescent="0.2">
      <c r="A7" s="64" t="str">
        <f>Dados!B2</f>
        <v>PROCESSO ADMINISTRATIVO N° 0716/2025 de 06/02/2025</v>
      </c>
      <c r="B7" s="64"/>
      <c r="C7" s="64"/>
      <c r="D7" s="64"/>
      <c r="E7" s="64"/>
      <c r="F7" s="64"/>
      <c r="G7" s="64"/>
    </row>
    <row r="8" spans="1:11" x14ac:dyDescent="0.2">
      <c r="A8" s="47" t="str">
        <f>Dados!B8</f>
        <v>MENOR PREÇO</v>
      </c>
      <c r="B8" s="47"/>
      <c r="C8" s="62" t="s">
        <v>28</v>
      </c>
      <c r="D8" s="62"/>
      <c r="E8" s="63">
        <f>Dados!B9</f>
        <v>2379.6999999999998</v>
      </c>
      <c r="F8" s="63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7"/>
      <c r="C10" s="67"/>
      <c r="D10" s="67"/>
      <c r="E10" s="67"/>
      <c r="F10" s="67"/>
      <c r="G10" s="67"/>
      <c r="H10" s="36"/>
    </row>
    <row r="11" spans="1:11" s="8" customFormat="1" ht="12.25" customHeight="1" x14ac:dyDescent="0.2">
      <c r="A11" s="14" t="s">
        <v>1</v>
      </c>
      <c r="B11" s="68"/>
      <c r="C11" s="68"/>
      <c r="D11" s="68"/>
      <c r="E11" s="68"/>
      <c r="F11" s="68"/>
      <c r="G11" s="68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73"/>
      <c r="E12" s="73"/>
      <c r="F12" s="73"/>
      <c r="G12" s="73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39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29.25" customHeight="1" x14ac:dyDescent="0.2">
      <c r="A15" s="59">
        <v>1</v>
      </c>
      <c r="B15" s="61" t="s">
        <v>40</v>
      </c>
      <c r="C15" s="30" t="s">
        <v>41</v>
      </c>
      <c r="D15" s="44">
        <v>150</v>
      </c>
      <c r="E15" s="46">
        <v>9.0500000000000007</v>
      </c>
      <c r="F15" s="56"/>
      <c r="G15" s="31" t="str">
        <f>IF(F15="","",IF(ISTEXT(F15),"NC",F15*D15))</f>
        <v/>
      </c>
      <c r="H15" s="36"/>
      <c r="K15" s="7"/>
    </row>
    <row r="16" spans="1:11" s="8" customFormat="1" ht="32.6" x14ac:dyDescent="0.2">
      <c r="A16" s="59">
        <v>2</v>
      </c>
      <c r="B16" s="61" t="s">
        <v>42</v>
      </c>
      <c r="C16" s="30" t="s">
        <v>41</v>
      </c>
      <c r="D16" s="44">
        <v>60</v>
      </c>
      <c r="E16" s="46">
        <v>12.78</v>
      </c>
      <c r="F16" s="56"/>
      <c r="G16" s="31" t="str">
        <f t="shared" ref="G16:G17" si="0">IF(F16="","",IF(ISTEXT(F16),"NC",F16*D16))</f>
        <v/>
      </c>
      <c r="H16" s="36"/>
      <c r="K16" s="7"/>
    </row>
    <row r="17" spans="1:11" s="8" customFormat="1" ht="24.45" customHeight="1" x14ac:dyDescent="0.2">
      <c r="A17" s="59">
        <v>3</v>
      </c>
      <c r="B17" s="61" t="s">
        <v>43</v>
      </c>
      <c r="C17" s="30" t="s">
        <v>41</v>
      </c>
      <c r="D17" s="44">
        <v>20</v>
      </c>
      <c r="E17" s="46">
        <v>12.77</v>
      </c>
      <c r="F17" s="56"/>
      <c r="G17" s="31" t="str">
        <f t="shared" si="0"/>
        <v/>
      </c>
      <c r="H17" s="36"/>
      <c r="K17" s="7"/>
    </row>
    <row r="18" spans="1:11" s="25" customFormat="1" ht="8.85" x14ac:dyDescent="0.2">
      <c r="A18" s="32"/>
      <c r="E18" s="42"/>
      <c r="F18" s="69" t="s">
        <v>26</v>
      </c>
      <c r="G18" s="70"/>
      <c r="H18" s="37"/>
    </row>
    <row r="19" spans="1:11" ht="14.3" customHeight="1" x14ac:dyDescent="0.2">
      <c r="F19" s="71">
        <f>SUM(G15:G17)</f>
        <v>0</v>
      </c>
      <c r="G19" s="72"/>
      <c r="H19" s="38"/>
    </row>
    <row r="20" spans="1:11" ht="6.8" customHeight="1" x14ac:dyDescent="0.2">
      <c r="G20" s="12"/>
      <c r="H20" s="38"/>
    </row>
    <row r="21" spans="1:11" s="33" customFormat="1" ht="8.85" x14ac:dyDescent="0.2">
      <c r="A21" s="66" t="str">
        <f>" - "&amp;Dados!B20</f>
        <v xml:space="preserve"> - A execução do objeto da presente licitação será realizada junto a Secretaria obedecendo, na íntegra, ao detalhamento do termo de referência (ANEXO II).</v>
      </c>
      <c r="B21" s="66"/>
      <c r="C21" s="66"/>
      <c r="D21" s="66"/>
      <c r="E21" s="66"/>
      <c r="F21" s="66"/>
      <c r="G21" s="66"/>
      <c r="H21" s="39"/>
    </row>
    <row r="22" spans="1:11" s="33" customFormat="1" ht="8.85" x14ac:dyDescent="0.2">
      <c r="A22" s="66" t="str">
        <f>" - "&amp;Dados!B21</f>
        <v xml:space="preserve"> - A administração rejeitará, no todo ou em parte, o fornecimento executado em desacordo com os termos do Edital e seus anexos.</v>
      </c>
      <c r="B22" s="66"/>
      <c r="C22" s="66"/>
      <c r="D22" s="66"/>
      <c r="E22" s="66"/>
      <c r="F22" s="66"/>
      <c r="G22" s="66"/>
      <c r="H22" s="39"/>
    </row>
    <row r="23" spans="1:11" s="33" customFormat="1" ht="21.25" customHeight="1" x14ac:dyDescent="0.2">
      <c r="A23" s="66" t="str">
        <f>" - "&amp;Dados!B22</f>
        <v xml:space="preserve"> - O pagamento do objeto de que trata a DISPENSA ELETRÔNICA 014/2025, e consequente contrato serão efetuados pela Tesouraria da PMS nos termos do Art. 7 da Instrução Normativa SEGES/ME nº 77, de 2022.</v>
      </c>
      <c r="B23" s="66"/>
      <c r="C23" s="66"/>
      <c r="D23" s="66"/>
      <c r="E23" s="66"/>
      <c r="F23" s="66"/>
      <c r="G23" s="66"/>
      <c r="H23" s="39"/>
    </row>
    <row r="24" spans="1:11" s="25" customFormat="1" ht="8.85" x14ac:dyDescent="0.2">
      <c r="A24" s="66" t="str">
        <f>" - "&amp;Dados!B23</f>
        <v xml:space="preserve"> - Proposta válida por 60 (sessenta) dias</v>
      </c>
      <c r="B24" s="66"/>
      <c r="C24" s="66"/>
      <c r="D24" s="66"/>
      <c r="E24" s="66"/>
      <c r="F24" s="66"/>
      <c r="G24" s="66"/>
      <c r="H24" s="37"/>
    </row>
    <row r="25" spans="1:11" x14ac:dyDescent="0.2">
      <c r="H25" s="40"/>
    </row>
    <row r="26" spans="1:11" x14ac:dyDescent="0.2">
      <c r="H26" s="40"/>
    </row>
    <row r="27" spans="1:11" x14ac:dyDescent="0.2">
      <c r="H27" s="40"/>
    </row>
    <row r="28" spans="1:11" x14ac:dyDescent="0.2">
      <c r="H28" s="40"/>
    </row>
    <row r="29" spans="1:11" x14ac:dyDescent="0.2">
      <c r="H29" s="40"/>
    </row>
    <row r="30" spans="1:11" x14ac:dyDescent="0.2">
      <c r="H30" s="40"/>
    </row>
    <row r="31" spans="1:11" ht="12.75" customHeight="1" x14ac:dyDescent="0.2">
      <c r="B31" s="1"/>
      <c r="G31" s="1"/>
    </row>
    <row r="32" spans="1:11" x14ac:dyDescent="0.2">
      <c r="B32" s="1"/>
      <c r="G32" s="1"/>
    </row>
    <row r="33" spans="2:7" x14ac:dyDescent="0.2">
      <c r="B33" s="1"/>
      <c r="G33" s="1"/>
    </row>
    <row r="34" spans="2:7" x14ac:dyDescent="0.2">
      <c r="B34" s="1"/>
      <c r="G34" s="1"/>
    </row>
    <row r="35" spans="2:7" x14ac:dyDescent="0.2">
      <c r="B35" s="1"/>
      <c r="G35" s="1"/>
    </row>
  </sheetData>
  <sheetProtection password="CE28" sheet="1" objects="1" scenarios="1"/>
  <autoFilter ref="A13:G24"/>
  <mergeCells count="17">
    <mergeCell ref="A21:G21"/>
    <mergeCell ref="A22:G22"/>
    <mergeCell ref="A23:G23"/>
    <mergeCell ref="B10:G10"/>
    <mergeCell ref="A24:G24"/>
    <mergeCell ref="B11:G11"/>
    <mergeCell ref="F18:G18"/>
    <mergeCell ref="F19:G19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8" stopIfTrue="1" operator="equal">
      <formula>$G$1</formula>
    </cfRule>
  </conditionalFormatting>
  <conditionalFormatting sqref="B10:G11">
    <cfRule type="cellIs" dxfId="9" priority="9" stopIfTrue="1" operator="equal">
      <formula>$J$1</formula>
    </cfRule>
  </conditionalFormatting>
  <conditionalFormatting sqref="D15:D17">
    <cfRule type="expression" priority="12" stopIfTrue="1">
      <formula>$A15</formula>
    </cfRule>
  </conditionalFormatting>
  <conditionalFormatting sqref="D12:G12">
    <cfRule type="cellIs" dxfId="8" priority="24" stopIfTrue="1" operator="equal">
      <formula>$E$1</formula>
    </cfRule>
  </conditionalFormatting>
  <conditionalFormatting sqref="F15:F17">
    <cfRule type="cellIs" dxfId="7" priority="11" stopIfTrue="1" operator="equal">
      <formula>""</formula>
    </cfRule>
  </conditionalFormatting>
  <conditionalFormatting sqref="F18">
    <cfRule type="expression" dxfId="6" priority="1" stopIfTrue="1">
      <formula>IF($J18="Empate",IF(H18=1,TRUE(),FALSE()),FALSE())</formula>
    </cfRule>
    <cfRule type="expression" dxfId="5" priority="2" stopIfTrue="1">
      <formula>IF(H18="&gt;",FALSE(),IF(H18&gt;0,TRUE(),FALSE()))</formula>
    </cfRule>
    <cfRule type="expression" dxfId="4" priority="3" stopIfTrue="1">
      <formula>IF(H18="&gt;",TRUE(),FALSE())</formula>
    </cfRule>
  </conditionalFormatting>
  <conditionalFormatting sqref="F19">
    <cfRule type="expression" dxfId="3" priority="4" stopIfTrue="1">
      <formula>IF($J18="OK",IF(H18=1,TRUE(),FALSE()),FALSE())</formula>
    </cfRule>
    <cfRule type="expression" dxfId="2" priority="5" stopIfTrue="1">
      <formula>IF($J18="Empate",IF(H18=1,TRUE(),FALSE()),FALSE())</formula>
    </cfRule>
    <cfRule type="expression" dxfId="1" priority="6" stopIfTrue="1">
      <formula>IF($J18="Empate",IF(H18=2,TRUE(),FALSE()),FALSE())</formula>
    </cfRule>
  </conditionalFormatting>
  <conditionalFormatting sqref="G15:G17">
    <cfRule type="expression" dxfId="0" priority="25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4"/>
  <sheetViews>
    <sheetView workbookViewId="0">
      <selection activeCell="B6" sqref="B6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44</v>
      </c>
      <c r="E1" s="4"/>
      <c r="F1" s="4"/>
      <c r="G1" s="4"/>
    </row>
    <row r="2" spans="1:7" x14ac:dyDescent="0.2">
      <c r="A2" s="15" t="s">
        <v>9</v>
      </c>
      <c r="B2" s="53" t="s">
        <v>45</v>
      </c>
      <c r="E2" s="4"/>
      <c r="F2" s="4"/>
      <c r="G2" s="4"/>
    </row>
    <row r="3" spans="1:7" x14ac:dyDescent="0.2">
      <c r="A3" s="15" t="s">
        <v>10</v>
      </c>
      <c r="B3" s="53" t="s">
        <v>50</v>
      </c>
      <c r="C3" s="5"/>
      <c r="E3" s="49"/>
      <c r="F3" s="4"/>
      <c r="G3" s="4"/>
    </row>
    <row r="4" spans="1:7" x14ac:dyDescent="0.2">
      <c r="A4" s="15" t="s">
        <v>11</v>
      </c>
      <c r="B4" s="53" t="s">
        <v>51</v>
      </c>
      <c r="C4" s="5"/>
      <c r="E4" s="49"/>
      <c r="F4" s="4"/>
      <c r="G4" s="4"/>
    </row>
    <row r="5" spans="1:7" x14ac:dyDescent="0.2">
      <c r="A5" s="15"/>
      <c r="B5" s="53" t="s">
        <v>52</v>
      </c>
      <c r="C5" s="5"/>
      <c r="E5" s="49"/>
      <c r="F5" s="4"/>
      <c r="G5" s="4"/>
    </row>
    <row r="6" spans="1:7" x14ac:dyDescent="0.2">
      <c r="A6" s="15" t="s">
        <v>12</v>
      </c>
      <c r="B6" s="53" t="s">
        <v>36</v>
      </c>
      <c r="C6" s="5"/>
      <c r="E6" s="49"/>
      <c r="F6" s="4"/>
      <c r="G6" s="4"/>
    </row>
    <row r="7" spans="1:7" x14ac:dyDescent="0.2">
      <c r="A7" s="15" t="s">
        <v>29</v>
      </c>
      <c r="B7" s="54" t="s">
        <v>37</v>
      </c>
      <c r="C7" s="5"/>
      <c r="E7" s="49"/>
      <c r="F7" s="4"/>
      <c r="G7" s="4"/>
    </row>
    <row r="8" spans="1:7" x14ac:dyDescent="0.2">
      <c r="A8" s="15" t="s">
        <v>13</v>
      </c>
      <c r="B8" s="53" t="s">
        <v>38</v>
      </c>
      <c r="C8" s="5"/>
      <c r="E8" s="49"/>
      <c r="F8" s="4"/>
      <c r="G8" s="4"/>
    </row>
    <row r="9" spans="1:7" x14ac:dyDescent="0.2">
      <c r="A9" s="23" t="s">
        <v>22</v>
      </c>
      <c r="B9" s="43">
        <v>2379.6999999999998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31</v>
      </c>
      <c r="E15" s="4"/>
      <c r="F15" s="4"/>
      <c r="G15" s="4"/>
    </row>
    <row r="16" spans="1:7" x14ac:dyDescent="0.2">
      <c r="A16" s="51" t="s">
        <v>32</v>
      </c>
      <c r="E16" s="4"/>
      <c r="F16" s="4"/>
      <c r="G16" s="4"/>
    </row>
    <row r="17" spans="1:256" x14ac:dyDescent="0.2">
      <c r="A17" s="51" t="s">
        <v>33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46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22" t="s">
        <v>47</v>
      </c>
      <c r="C19" s="22"/>
      <c r="D19" s="22"/>
      <c r="E19" s="5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35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34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48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27</v>
      </c>
      <c r="E23" s="4"/>
      <c r="F23" s="4"/>
      <c r="G23" s="48"/>
    </row>
    <row r="24" spans="1:256" x14ac:dyDescent="0.2">
      <c r="A24" s="19" t="s">
        <v>30</v>
      </c>
      <c r="B24" s="55" t="s">
        <v>49</v>
      </c>
      <c r="G24" s="48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2025-02-20T14:06:50Z</cp:lastPrinted>
  <dcterms:created xsi:type="dcterms:W3CDTF">2006-04-18T17:38:46Z</dcterms:created>
  <dcterms:modified xsi:type="dcterms:W3CDTF">2025-02-26T17:14:37Z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