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Preços'!$A$13:$G$34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G15" i="1" l="1"/>
  <c r="F29" i="1" s="1"/>
  <c r="A5" i="1" l="1"/>
  <c r="A4" i="1"/>
  <c r="A3" i="1"/>
  <c r="E8" i="1" l="1"/>
  <c r="A6" i="1"/>
  <c r="A33" i="1"/>
  <c r="A34" i="1"/>
  <c r="A32" i="1"/>
  <c r="A31" i="1"/>
  <c r="A8" i="1"/>
  <c r="A7" i="1"/>
</calcChain>
</file>

<file path=xl/sharedStrings.xml><?xml version="1.0" encoding="utf-8"?>
<sst xmlns="http://schemas.openxmlformats.org/spreadsheetml/2006/main" count="78" uniqueCount="65">
  <si>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</si>
  <si>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</si>
  <si>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</si>
  <si>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</si>
  <si>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</si>
  <si>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</si>
  <si>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</si>
  <si>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</si>
  <si>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</si>
  <si>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</si>
  <si>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</si>
  <si>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</si>
  <si>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</si>
  <si>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</si>
  <si>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</si>
  <si>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</si>
  <si>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</si>
  <si>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</si>
  <si>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</si>
  <si>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</si>
  <si>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</si>
  <si>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</si>
  <si>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</si>
  <si>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</si>
  <si>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</si>
  <si>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</si>
  <si>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</si>
  <si>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</si>
  <si>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</si>
  <si>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</si>
  <si>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</si>
  <si>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</si>
  <si>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</si>
  <si>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</si>
  <si>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</si>
  <si>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</si>
  <si>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</si>
  <si>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</si>
  <si>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</si>
  <si>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</si>
  <si>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</si>
  <si>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 xml:space="preserve">MENOR PREÇO </t>
  </si>
  <si>
    <t>BISCOITO, TIPO WAFER. ACONDICIONADO EM EMBALAGEM COM 140G, SABOR A DEFINIR, PRAZO DE VALIDADE MINIMA DE 6 MESES A PARTIR DA DATA DE ENTREGA, COM AMOSTRA.</t>
  </si>
  <si>
    <t>BRÓCOLIS IN NATURA DE TAMANHO MÉDIO, FRESCO, DE ÓTIMA QUALIDADE, COMPACTO, FIRME, COLORAÇÃO UNIFORME, AROMA, COR, TÍPICOS DA ESPÉCIE, EM PERFEITO ESTADO DE DESENVOLVIMENTO, ISENTO DE SUJIDADES, PARASITAS.</t>
  </si>
  <si>
    <t>UNID</t>
  </si>
  <si>
    <t>CAFÉ EM PÓ EXTRA FORTE EMBALAGEM À VÁCUO PCT DE 500G (CERTIFICADO ABIC E/OU LAUDOS LABORATORIAIS CREDENCIADOS PELA ANVISA OU MAPA).</t>
  </si>
  <si>
    <t>PCT</t>
  </si>
  <si>
    <t>FARELO DE AVEIA DE 1ª QUALIDADE, ACONDICIONADO EM CAIXA DE 200G INGREDIENTE: AVEIA, INTEGRAL, LIVRE DE SUJIDADES, COM RÓTULO, INFORMAÇÃO NUTRICIONAL, IDENTIFICAÇÃO, DATA DE FABRICAÇÃO E DE VALIDADE, PRAZO DE VALIDADE MINIMO DE 6 MESES A PARTIR DA DATA DE ENTREGA.COM AMOSTRA</t>
  </si>
  <si>
    <t>CX</t>
  </si>
  <si>
    <t>FARINHA DE ROSCA, OBTIDA PELA MOAGEM DE PÃES SECOS, INSENTA DE MOFO, SUJIDADES E UMIDADE. EMBALAGEM PLÁSTICA, ATÓXICA, TRANSPARENTE, NÃO VIOLADA, CONTENDO DADOS DO PRODUTO: IDENTIFICAÇÃO, PROCEDÊNCIA, INGREDIENTES, INFORMAÇÕES NUTRICIONAIS, LOTE, GRAMATURA, DATA DE FABRICAÇÃO E VENCIMENTO, PACOTE DE 500G, PRAZO DE VALIDADE MINIMA DE 3 MESES A PARTIR DA DATA DE ENTREGA.</t>
  </si>
  <si>
    <t>FERMENTO QUÍMICO EM PÓ: COMPOSIÇÃO: CONFORME RECOMENDAÇÕES CONTIDAS NA NTA80. ASPECTO, COR, ODOR E SABOR PRÓPIOS, EMBALAGEM LATA/POTE PEAD COM 250G, PRAZO DE VALIDADE MINIMO DE 6 MESES A PARTIR DA DATA DE ENTREGA. COM AMOSTRA</t>
  </si>
  <si>
    <t>MINGAU TRADICIONAL DE MAISENA COM 9 VITAMINAS E MINERAIS, TIPO CREMOGEMA, EMBALAGEM CONTENDO 460G, PRAZO DE VALIDADE MINIMO DE 6 MESES A PARTIR DA DATA DE ENTREGA.COM AMOSTRA</t>
  </si>
  <si>
    <t>MINI BOLO COM RECHEIO, EM EMBALAGEM ORIGINAL, SABORES DIVERSOS EM EMBALAGEM COM 40G, PRAZO DE VALIDADE MINIMO DE 6 MESES A PARTIR DA DATA DE ENTREGA.</t>
  </si>
  <si>
    <t>OVOS DE PÁSCOA, LIVRE DE GORDURA HIDROGENADA COMPOSTOS DE CHOCOLATE AO LEITE, PESANDO NO MÍNIMO 300 GRAMAS COM RECHEIO DE NO MINIMO 2 BOMBONS OU TRUFA.</t>
  </si>
  <si>
    <t>PÃO TIPO BISNAGUINHA INTEGRAL DE 1ª QUALIDADE EMBALAGEM: SACO PLÁSTICO, ATÓXICO, TRANSPARENTE, LACRADO, TERMOSSOLDADO E RESISTENTE, PESANDO 300 GRAMAS.</t>
  </si>
  <si>
    <t>REFRIGERANTE SABOR COCA DE 1ª QUALIDADE: ÁGUA GASEIFICADA, AÇUCAR, EXTRATO DE NOZ DE COLA, CAFEÍNA, CORANTE CARAMELO IV, ACIDULANTE ÁCIDO FOSFÓRICO E AROMA NATURAL, EM EMBALAGEM PET DE 2,5 LITROS, PRAZO DE VALIDADE MINIMO DE 6 MESES A PARTIR DA DATA DE ENTREGA.COM AMOSTRA</t>
  </si>
  <si>
    <t>TORTA CONFEITADA E RECHEADA, TIPO ANIVERSÁRIO: COM 2 RECHEIO, SABORES A DEFINIR SENDO: CHOCOLATE, BEIJINHO, NINHO, GALAK, NINHO COM PEDAÇOS DE CHOCOLATE, DOCE DE LEITE, DOCE DE LEITE COM COCO, TAMANHO MINIMO DE 25CM RENDIMENTO MINIMO DE 30 A 35 FATIAS A TORTA DEVERA ESTAR ACONDICIONADA EM EMBALAGEM DESCARTÁVEL COM TAMPA.</t>
  </si>
  <si>
    <t>TORTA SALGADA, RECHEIO DE FRANGO, ORNAMENTADA COM BATATA PALHA, CENOURA, TOMATE E MILHO. MÍNIMO 2KG.</t>
  </si>
  <si>
    <t>O pagamento do objeto de que trata a DISPENSA ELETRÔNICA 028/2025, e consequente contrato serão efetuados pela Tesouraria da SMDS nos termos do Art. 7 da Instrução Normativa SEGES/ME nº 77, de 2022.</t>
  </si>
  <si>
    <t>DISPENSA ELETRÔNICA Nº 028/2025</t>
  </si>
  <si>
    <t>PROCESSO ADMINISTRATIVO N° 0680/2025 de 05/02/2025</t>
  </si>
  <si>
    <t>AQUISIÇÃO DE GÊNEROS ALIMENTÍCIOS PARA ATENDER SMDS (CRAS, CREAS E INSTITUIÇÃO DE ACOLHIMENTO)</t>
  </si>
  <si>
    <t>1901 08 122.0033 2.271 3390.30 00000 150000000000</t>
  </si>
  <si>
    <t>PERÍODO DE PROPOSTAS: de 08/04/2025 até 11/04/2025 às 08:00hs</t>
  </si>
  <si>
    <t>PERÍODO DE LANCES: 11/04/2025 as 08:00 hs até 11/04/2025 as 14:00 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</si>
</sst>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="" xmlns:a16="http://schemas.microsoft.com/office/drawing/2014/main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="" xmlns:a16="http://schemas.microsoft.com/office/drawing/2014/main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="" xmlns:a16="http://schemas.microsoft.com/office/drawing/2014/main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="" xmlns:a16="http://schemas.microsoft.com/office/drawing/2014/main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="" xmlns:a16="http://schemas.microsoft.com/office/drawing/2014/main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0680/2025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45"/>
  <sheetViews>
    <sheetView tabSelected="1" topLeftCell="A20" zoomScale="130" zoomScaleNormal="130" zoomScaleSheetLayoutView="100" workbookViewId="0">
      <selection activeCell="J22" sqref="J22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72" t="s">
        <v>18</v>
      </c>
      <c r="B2" s="72"/>
      <c r="C2" s="72"/>
      <c r="D2" s="72"/>
      <c r="E2" s="72"/>
      <c r="F2" s="72"/>
      <c r="G2" s="72"/>
    </row>
    <row r="3" spans="1:11" x14ac:dyDescent="0.2">
      <c r="A3" s="72" t="str">
        <f>UPPER(Dados!B1)</f>
        <v>DISPENSA ELETRÔNICA Nº 028/2025</v>
      </c>
      <c r="B3" s="72"/>
      <c r="C3" s="72"/>
      <c r="D3" s="72"/>
      <c r="E3" s="72"/>
      <c r="F3" s="72"/>
      <c r="G3" s="72"/>
    </row>
    <row r="4" spans="1:11" x14ac:dyDescent="0.2">
      <c r="A4" s="70" t="str">
        <f>Dados!B4</f>
        <v>PERÍODO DE PROPOSTAS: de 08/04/2025 até 11/04/2025 às 08:00hs</v>
      </c>
      <c r="B4" s="70"/>
      <c r="C4" s="70"/>
      <c r="D4" s="70"/>
      <c r="E4" s="70"/>
      <c r="F4" s="70"/>
      <c r="G4" s="70"/>
    </row>
    <row r="5" spans="1:11" x14ac:dyDescent="0.2">
      <c r="A5" s="70" t="str">
        <f>Dados!B5</f>
        <v>PERÍODO DE LANCES: 11/04/2025 as 08:00 hs até 11/04/2025 as 14:00 hs</v>
      </c>
      <c r="B5" s="70"/>
      <c r="C5" s="70"/>
      <c r="D5" s="70"/>
      <c r="E5" s="70"/>
      <c r="F5" s="70"/>
      <c r="G5" s="70"/>
    </row>
    <row r="6" spans="1:11" ht="12.25" customHeight="1" x14ac:dyDescent="0.2">
      <c r="A6" s="73" t="str">
        <f>Dados!B3</f>
        <v>AQUISIÇÃO DE GÊNEROS ALIMENTÍCIOS PARA ATENDER SMDS (CRAS, CREAS E INSTITUIÇÃO DE ACOLHIMENTO)</v>
      </c>
      <c r="B6" s="73"/>
      <c r="C6" s="73"/>
      <c r="D6" s="73"/>
      <c r="E6" s="73"/>
      <c r="F6" s="73"/>
      <c r="G6" s="73"/>
    </row>
    <row r="7" spans="1:11" x14ac:dyDescent="0.2">
      <c r="A7" s="72" t="str">
        <f>Dados!B2</f>
        <v>PROCESSO ADMINISTRATIVO N° 0680/2025 de 05/02/2025</v>
      </c>
      <c r="B7" s="72"/>
      <c r="C7" s="72"/>
      <c r="D7" s="72"/>
      <c r="E7" s="72"/>
      <c r="F7" s="72"/>
      <c r="G7" s="72"/>
    </row>
    <row r="8" spans="1:11" x14ac:dyDescent="0.2">
      <c r="A8" s="47" t="str">
        <f>Dados!B8</f>
        <v xml:space="preserve">MENOR PREÇO </v>
      </c>
      <c r="B8" s="47"/>
      <c r="C8" s="70" t="s">
        <v>27</v>
      </c>
      <c r="D8" s="70"/>
      <c r="E8" s="71">
        <f>Dados!B9</f>
        <v>27502.25</v>
      </c>
      <c r="F8" s="71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3"/>
      <c r="C10" s="63"/>
      <c r="D10" s="63"/>
      <c r="E10" s="63"/>
      <c r="F10" s="63"/>
      <c r="G10" s="63"/>
      <c r="H10" s="36"/>
    </row>
    <row r="11" spans="1:11" s="8" customFormat="1" ht="12.25" customHeight="1" x14ac:dyDescent="0.2">
      <c r="A11" s="14" t="s">
        <v>1</v>
      </c>
      <c r="B11" s="64"/>
      <c r="C11" s="64"/>
      <c r="D11" s="64"/>
      <c r="E11" s="64"/>
      <c r="F11" s="64"/>
      <c r="G11" s="64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69"/>
      <c r="E12" s="69"/>
      <c r="F12" s="69"/>
      <c r="G12" s="69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2.6" x14ac:dyDescent="0.2">
      <c r="A15" s="59">
        <v>1</v>
      </c>
      <c r="B15" s="61" t="s">
        <v>42</v>
      </c>
      <c r="C15" s="30" t="s">
        <v>4</v>
      </c>
      <c r="D15" s="44">
        <v>200</v>
      </c>
      <c r="E15" s="46">
        <v>4</v>
      </c>
      <c r="F15" s="56"/>
      <c r="G15" s="31" t="str">
        <f>IF(F15="","",IF(ISTEXT(F15),"NC",F15*D15))</f>
        <v/>
      </c>
      <c r="H15" s="36"/>
      <c r="K15" s="7"/>
    </row>
    <row r="16" spans="1:11" s="8" customFormat="1" ht="43.5" x14ac:dyDescent="0.2">
      <c r="A16" s="59">
        <v>2</v>
      </c>
      <c r="B16" s="61" t="s">
        <v>43</v>
      </c>
      <c r="C16" s="30" t="s">
        <v>44</v>
      </c>
      <c r="D16" s="44">
        <v>100</v>
      </c>
      <c r="E16" s="46">
        <v>7.58</v>
      </c>
      <c r="F16" s="56"/>
      <c r="G16" s="31" t="str">
        <f t="shared" ref="G16:G27" si="0">IF(F16="","",IF(ISTEXT(F16),"NC",F16*D16))</f>
        <v/>
      </c>
      <c r="H16" s="36"/>
      <c r="K16" s="7"/>
    </row>
    <row r="17" spans="1:11" s="8" customFormat="1" ht="32.6" x14ac:dyDescent="0.2">
      <c r="A17" s="59">
        <v>3</v>
      </c>
      <c r="B17" s="61" t="s">
        <v>45</v>
      </c>
      <c r="C17" s="30" t="s">
        <v>46</v>
      </c>
      <c r="D17" s="44">
        <v>300</v>
      </c>
      <c r="E17" s="46">
        <v>31.29</v>
      </c>
      <c r="F17" s="56"/>
      <c r="G17" s="31" t="str">
        <f t="shared" si="0"/>
        <v/>
      </c>
      <c r="H17" s="36"/>
      <c r="K17" s="7"/>
    </row>
    <row r="18" spans="1:11" s="8" customFormat="1" ht="54.35" x14ac:dyDescent="0.2">
      <c r="A18" s="59">
        <v>4</v>
      </c>
      <c r="B18" s="61" t="s">
        <v>47</v>
      </c>
      <c r="C18" s="30" t="s">
        <v>48</v>
      </c>
      <c r="D18" s="44">
        <v>30</v>
      </c>
      <c r="E18" s="46">
        <v>11.55</v>
      </c>
      <c r="F18" s="56"/>
      <c r="G18" s="31" t="str">
        <f t="shared" si="0"/>
        <v/>
      </c>
      <c r="H18" s="36"/>
      <c r="K18" s="7"/>
    </row>
    <row r="19" spans="1:11" s="8" customFormat="1" ht="76.099999999999994" x14ac:dyDescent="0.2">
      <c r="A19" s="59">
        <v>5</v>
      </c>
      <c r="B19" s="61" t="s">
        <v>49</v>
      </c>
      <c r="C19" s="30" t="s">
        <v>46</v>
      </c>
      <c r="D19" s="44">
        <v>30</v>
      </c>
      <c r="E19" s="46">
        <v>8.5500000000000007</v>
      </c>
      <c r="F19" s="56"/>
      <c r="G19" s="31" t="str">
        <f t="shared" si="0"/>
        <v/>
      </c>
      <c r="H19" s="36"/>
      <c r="K19" s="7"/>
    </row>
    <row r="20" spans="1:11" s="8" customFormat="1" ht="43.5" x14ac:dyDescent="0.2">
      <c r="A20" s="59">
        <v>6</v>
      </c>
      <c r="B20" s="61" t="s">
        <v>50</v>
      </c>
      <c r="C20" s="30" t="s">
        <v>44</v>
      </c>
      <c r="D20" s="44">
        <v>20</v>
      </c>
      <c r="E20" s="46">
        <v>13.66</v>
      </c>
      <c r="F20" s="56"/>
      <c r="G20" s="31" t="str">
        <f t="shared" si="0"/>
        <v/>
      </c>
      <c r="H20" s="36"/>
      <c r="K20" s="7"/>
    </row>
    <row r="21" spans="1:11" s="8" customFormat="1" ht="32.6" x14ac:dyDescent="0.2">
      <c r="A21" s="59">
        <v>7</v>
      </c>
      <c r="B21" s="61" t="s">
        <v>51</v>
      </c>
      <c r="C21" s="30" t="s">
        <v>44</v>
      </c>
      <c r="D21" s="44">
        <v>50</v>
      </c>
      <c r="E21" s="46">
        <v>12.06</v>
      </c>
      <c r="F21" s="56"/>
      <c r="G21" s="31" t="str">
        <f t="shared" si="0"/>
        <v/>
      </c>
      <c r="H21" s="36"/>
      <c r="K21" s="7"/>
    </row>
    <row r="22" spans="1:11" s="8" customFormat="1" ht="32.6" x14ac:dyDescent="0.2">
      <c r="A22" s="59">
        <v>8</v>
      </c>
      <c r="B22" s="61" t="s">
        <v>52</v>
      </c>
      <c r="C22" s="30" t="s">
        <v>44</v>
      </c>
      <c r="D22" s="44">
        <v>500</v>
      </c>
      <c r="E22" s="46">
        <v>2.09</v>
      </c>
      <c r="F22" s="56"/>
      <c r="G22" s="31" t="str">
        <f t="shared" si="0"/>
        <v/>
      </c>
      <c r="H22" s="36"/>
      <c r="K22" s="7"/>
    </row>
    <row r="23" spans="1:11" s="8" customFormat="1" ht="32.6" x14ac:dyDescent="0.2">
      <c r="A23" s="59">
        <v>9</v>
      </c>
      <c r="B23" s="61" t="s">
        <v>53</v>
      </c>
      <c r="C23" s="30" t="s">
        <v>44</v>
      </c>
      <c r="D23" s="44">
        <v>20</v>
      </c>
      <c r="E23" s="46">
        <v>74.91</v>
      </c>
      <c r="F23" s="56"/>
      <c r="G23" s="31" t="str">
        <f t="shared" si="0"/>
        <v/>
      </c>
      <c r="H23" s="36"/>
      <c r="K23" s="7"/>
    </row>
    <row r="24" spans="1:11" s="8" customFormat="1" ht="32.6" x14ac:dyDescent="0.2">
      <c r="A24" s="59">
        <v>10</v>
      </c>
      <c r="B24" s="61" t="s">
        <v>54</v>
      </c>
      <c r="C24" s="30" t="s">
        <v>44</v>
      </c>
      <c r="D24" s="44">
        <v>400</v>
      </c>
      <c r="E24" s="46">
        <v>11.38</v>
      </c>
      <c r="F24" s="56"/>
      <c r="G24" s="31" t="str">
        <f t="shared" si="0"/>
        <v/>
      </c>
      <c r="H24" s="36"/>
      <c r="K24" s="7"/>
    </row>
    <row r="25" spans="1:11" s="8" customFormat="1" ht="54.35" x14ac:dyDescent="0.2">
      <c r="A25" s="59">
        <v>11</v>
      </c>
      <c r="B25" s="61" t="s">
        <v>55</v>
      </c>
      <c r="C25" s="30" t="s">
        <v>44</v>
      </c>
      <c r="D25" s="44">
        <v>250</v>
      </c>
      <c r="E25" s="46">
        <v>10.25</v>
      </c>
      <c r="F25" s="56"/>
      <c r="G25" s="31" t="str">
        <f t="shared" si="0"/>
        <v/>
      </c>
      <c r="H25" s="36"/>
      <c r="K25" s="7"/>
    </row>
    <row r="26" spans="1:11" s="8" customFormat="1" ht="65.25" x14ac:dyDescent="0.2">
      <c r="A26" s="59">
        <v>12</v>
      </c>
      <c r="B26" s="61" t="s">
        <v>56</v>
      </c>
      <c r="C26" s="30" t="s">
        <v>44</v>
      </c>
      <c r="D26" s="44">
        <v>25</v>
      </c>
      <c r="E26" s="46">
        <v>129.25</v>
      </c>
      <c r="F26" s="56"/>
      <c r="G26" s="31" t="str">
        <f t="shared" si="0"/>
        <v/>
      </c>
      <c r="H26" s="36"/>
      <c r="K26" s="7"/>
    </row>
    <row r="27" spans="1:11" s="8" customFormat="1" ht="21.75" x14ac:dyDescent="0.2">
      <c r="A27" s="59">
        <v>13</v>
      </c>
      <c r="B27" s="61" t="s">
        <v>57</v>
      </c>
      <c r="C27" s="30" t="s">
        <v>44</v>
      </c>
      <c r="D27" s="44">
        <v>15</v>
      </c>
      <c r="E27" s="46">
        <v>145.94</v>
      </c>
      <c r="F27" s="56"/>
      <c r="G27" s="31" t="str">
        <f t="shared" si="0"/>
        <v/>
      </c>
      <c r="H27" s="36"/>
      <c r="K27" s="7"/>
    </row>
    <row r="28" spans="1:11" s="25" customFormat="1" ht="8.85" x14ac:dyDescent="0.2">
      <c r="A28" s="32"/>
      <c r="E28" s="42"/>
      <c r="F28" s="65" t="s">
        <v>40</v>
      </c>
      <c r="G28" s="66"/>
      <c r="H28" s="37"/>
    </row>
    <row r="29" spans="1:11" ht="14.3" customHeight="1" x14ac:dyDescent="0.2">
      <c r="F29" s="67">
        <f>SUM(G15:G27)</f>
        <v>0</v>
      </c>
      <c r="G29" s="68"/>
      <c r="H29" s="38"/>
    </row>
    <row r="30" spans="1:11" ht="10.9" customHeight="1" x14ac:dyDescent="0.2">
      <c r="G30" s="12"/>
      <c r="H30" s="38"/>
    </row>
    <row r="31" spans="1:11" s="33" customFormat="1" ht="8.85" x14ac:dyDescent="0.2">
      <c r="A31" s="62" t="str">
        <f>" - "&amp;Dados!B20</f>
        <v xml:space="preserve"> - A execução do objeto da presente licitação será realizada junto a Secretaria obedecendo, na íntegra, ao detalhamento do termo de referência (ANEXO II).</v>
      </c>
      <c r="B31" s="62"/>
      <c r="C31" s="62"/>
      <c r="D31" s="62"/>
      <c r="E31" s="62"/>
      <c r="F31" s="62"/>
      <c r="G31" s="62"/>
      <c r="H31" s="39"/>
    </row>
    <row r="32" spans="1:11" s="33" customFormat="1" ht="8.85" x14ac:dyDescent="0.2">
      <c r="A32" s="62" t="str">
        <f>" - "&amp;Dados!B21</f>
        <v xml:space="preserve"> - A administração rejeitará, no todo ou em parte, o fornecimento executado em desacordo com os termos do Edital e seus anexos.</v>
      </c>
      <c r="B32" s="62"/>
      <c r="C32" s="62"/>
      <c r="D32" s="62"/>
      <c r="E32" s="62"/>
      <c r="F32" s="62"/>
      <c r="G32" s="62"/>
      <c r="H32" s="39"/>
    </row>
    <row r="33" spans="1:8" s="33" customFormat="1" ht="21.25" customHeight="1" x14ac:dyDescent="0.2">
      <c r="A33" s="62" t="str">
        <f>" - "&amp;Dados!B22</f>
        <v xml:space="preserve"> - O pagamento do objeto de que trata a DISPENSA ELETRÔNICA 028/2025, e consequente contrato serão efetuados pela Tesouraria da SMDS nos termos do Art. 7 da Instrução Normativa SEGES/ME nº 77, de 2022.</v>
      </c>
      <c r="B33" s="62"/>
      <c r="C33" s="62"/>
      <c r="D33" s="62"/>
      <c r="E33" s="62"/>
      <c r="F33" s="62"/>
      <c r="G33" s="62"/>
      <c r="H33" s="39"/>
    </row>
    <row r="34" spans="1:8" s="25" customFormat="1" ht="8.85" x14ac:dyDescent="0.2">
      <c r="A34" s="62" t="str">
        <f>" - "&amp;Dados!B23</f>
        <v xml:space="preserve"> - Proposta válida por 60 (sessenta) dias</v>
      </c>
      <c r="B34" s="62"/>
      <c r="C34" s="62"/>
      <c r="D34" s="62"/>
      <c r="E34" s="62"/>
      <c r="F34" s="62"/>
      <c r="G34" s="62"/>
      <c r="H34" s="37"/>
    </row>
    <row r="35" spans="1:8" x14ac:dyDescent="0.2">
      <c r="H35" s="40"/>
    </row>
    <row r="36" spans="1:8" x14ac:dyDescent="0.2">
      <c r="H36" s="40"/>
    </row>
    <row r="37" spans="1:8" x14ac:dyDescent="0.2">
      <c r="H37" s="40"/>
    </row>
    <row r="38" spans="1:8" x14ac:dyDescent="0.2">
      <c r="H38" s="40"/>
    </row>
    <row r="39" spans="1:8" x14ac:dyDescent="0.2">
      <c r="H39" s="40"/>
    </row>
    <row r="40" spans="1:8" x14ac:dyDescent="0.2">
      <c r="H40" s="40"/>
    </row>
    <row r="41" spans="1:8" ht="12.75" customHeight="1" x14ac:dyDescent="0.2">
      <c r="B41" s="1"/>
      <c r="G41" s="1"/>
    </row>
    <row r="42" spans="1:8" x14ac:dyDescent="0.2">
      <c r="B42" s="1"/>
      <c r="G42" s="1"/>
    </row>
    <row r="43" spans="1:8" x14ac:dyDescent="0.2">
      <c r="B43" s="1"/>
      <c r="G43" s="1"/>
    </row>
    <row r="44" spans="1:8" x14ac:dyDescent="0.2">
      <c r="B44" s="1"/>
      <c r="G44" s="1"/>
    </row>
    <row r="45" spans="1:8" x14ac:dyDescent="0.2">
      <c r="B45" s="1"/>
      <c r="G45" s="1"/>
    </row>
  </sheetData>
  <sheetProtection password="CE28" sheet="1" objects="1" scenarios="1"/>
  <autoFilter ref="A13:G34"/>
  <mergeCells count="17">
    <mergeCell ref="C8:D8"/>
    <mergeCell ref="E8:F8"/>
    <mergeCell ref="A2:G2"/>
    <mergeCell ref="A3:G3"/>
    <mergeCell ref="A6:G6"/>
    <mergeCell ref="A7:G7"/>
    <mergeCell ref="A4:G4"/>
    <mergeCell ref="A5:G5"/>
    <mergeCell ref="A31:G31"/>
    <mergeCell ref="A32:G32"/>
    <mergeCell ref="A33:G33"/>
    <mergeCell ref="B10:G10"/>
    <mergeCell ref="A34:G34"/>
    <mergeCell ref="B11:G11"/>
    <mergeCell ref="F28:G28"/>
    <mergeCell ref="F29:G29"/>
    <mergeCell ref="D12:G12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27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27">
    <cfRule type="cellIs" dxfId="7" priority="12" stopIfTrue="1" operator="equal">
      <formula>""</formula>
    </cfRule>
  </conditionalFormatting>
  <conditionalFormatting sqref="F28">
    <cfRule type="expression" dxfId="6" priority="2" stopIfTrue="1">
      <formula>IF($J28="Empate",IF(H28=1,TRUE(),FALSE()),FALSE())</formula>
    </cfRule>
    <cfRule type="expression" dxfId="5" priority="3" stopIfTrue="1">
      <formula>IF(H28="&gt;",FALSE(),IF(H28&gt;0,TRUE(),FALSE()))</formula>
    </cfRule>
    <cfRule type="expression" dxfId="4" priority="4" stopIfTrue="1">
      <formula>IF(H28="&gt;",TRUE(),FALSE())</formula>
    </cfRule>
  </conditionalFormatting>
  <conditionalFormatting sqref="F29">
    <cfRule type="expression" dxfId="3" priority="5" stopIfTrue="1">
      <formula>IF($J28="OK",IF(H28=1,TRUE(),FALSE()),FALSE())</formula>
    </cfRule>
    <cfRule type="expression" dxfId="2" priority="6" stopIfTrue="1">
      <formula>IF($J28="Empate",IF(H28=1,TRUE(),FALSE()),FALSE())</formula>
    </cfRule>
    <cfRule type="expression" dxfId="1" priority="7" stopIfTrue="1">
      <formula>IF($J28="Empate",IF(H28=2,TRUE(),FALSE()),FALSE())</formula>
    </cfRule>
  </conditionalFormatting>
  <conditionalFormatting sqref="G15:G27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3" sqref="B3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59</v>
      </c>
      <c r="E1" s="4"/>
      <c r="F1" s="4"/>
      <c r="G1" s="4"/>
    </row>
    <row r="2" spans="1:7" x14ac:dyDescent="0.2">
      <c r="A2" s="15" t="s">
        <v>9</v>
      </c>
      <c r="B2" s="53" t="s">
        <v>60</v>
      </c>
      <c r="E2" s="4"/>
      <c r="F2" s="4"/>
      <c r="G2" s="4"/>
    </row>
    <row r="3" spans="1:7" x14ac:dyDescent="0.2">
      <c r="A3" s="15" t="s">
        <v>10</v>
      </c>
      <c r="B3" s="53" t="s">
        <v>61</v>
      </c>
      <c r="C3" s="5"/>
      <c r="E3" s="49"/>
      <c r="F3" s="4"/>
      <c r="G3" s="4"/>
    </row>
    <row r="4" spans="1:7" x14ac:dyDescent="0.2">
      <c r="A4" s="15" t="s">
        <v>11</v>
      </c>
      <c r="B4" s="53" t="s">
        <v>63</v>
      </c>
      <c r="C4" s="5"/>
      <c r="E4" s="49"/>
      <c r="F4" s="4"/>
      <c r="G4" s="4"/>
    </row>
    <row r="5" spans="1:7" x14ac:dyDescent="0.2">
      <c r="A5" s="15"/>
      <c r="B5" s="53" t="s">
        <v>64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41</v>
      </c>
      <c r="C8" s="5"/>
      <c r="E8" s="49"/>
      <c r="F8" s="4"/>
      <c r="G8" s="4"/>
    </row>
    <row r="9" spans="1:7" x14ac:dyDescent="0.2">
      <c r="A9" s="23" t="s">
        <v>22</v>
      </c>
      <c r="B9" s="43">
        <v>27502.25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62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58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2025-04-08T18:37:02Z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